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2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\spolecne\Zaměstnanci\Krátká Lucie\tělocvična\"/>
    </mc:Choice>
  </mc:AlternateContent>
  <bookViews>
    <workbookView xWindow="0" yWindow="0" windowWidth="20700" windowHeight="8700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Rekapitulace!$G$33</definedName>
    <definedName name="Dodavka0">Položky!#REF!</definedName>
    <definedName name="HSV">Rekapitulace!$E$33</definedName>
    <definedName name="HSV0">Položky!#REF!</definedName>
    <definedName name="HZS">Rekapitulace!$I$33</definedName>
    <definedName name="HZS0">Položky!#REF!</definedName>
    <definedName name="JKSO">'Krycí list'!$G$2</definedName>
    <definedName name="MJ">'Krycí list'!$G$5</definedName>
    <definedName name="Mont">Rekapitulace!$H$33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Položky!$A$1:$G$477</definedName>
    <definedName name="_xlnm.Print_Area" localSheetId="1">Rekapitulace!$A$1:$I$47</definedName>
    <definedName name="PocetMJ">'Krycí list'!$G$6</definedName>
    <definedName name="Poznamka">'Krycí list'!$B$37</definedName>
    <definedName name="Projektant">'Krycí list'!$C$8</definedName>
    <definedName name="PSV">Rekapitulace!$F$33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Rekapitulace!$H$46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71027"/>
</workbook>
</file>

<file path=xl/calcChain.xml><?xml version="1.0" encoding="utf-8"?>
<calcChain xmlns="http://schemas.openxmlformats.org/spreadsheetml/2006/main">
  <c r="G466" i="3" l="1"/>
  <c r="G467" i="3" s="1"/>
  <c r="G463" i="3" l="1"/>
  <c r="G343" i="3"/>
  <c r="C344" i="3"/>
  <c r="G342" i="3"/>
  <c r="G337" i="3"/>
  <c r="D21" i="1" l="1"/>
  <c r="D20" i="1"/>
  <c r="D19" i="1"/>
  <c r="D18" i="1"/>
  <c r="D17" i="1"/>
  <c r="D16" i="1"/>
  <c r="D15" i="1"/>
  <c r="BE472" i="3"/>
  <c r="BD472" i="3"/>
  <c r="BC472" i="3"/>
  <c r="BB472" i="3"/>
  <c r="G476" i="3"/>
  <c r="BA472" i="3" s="1"/>
  <c r="BE471" i="3"/>
  <c r="BD471" i="3"/>
  <c r="BC471" i="3"/>
  <c r="BB471" i="3"/>
  <c r="G475" i="3"/>
  <c r="BA471" i="3" s="1"/>
  <c r="BE470" i="3"/>
  <c r="BD470" i="3"/>
  <c r="BC470" i="3"/>
  <c r="BB470" i="3"/>
  <c r="G474" i="3"/>
  <c r="BA470" i="3" s="1"/>
  <c r="BE469" i="3"/>
  <c r="BD469" i="3"/>
  <c r="BC469" i="3"/>
  <c r="BB469" i="3"/>
  <c r="G473" i="3"/>
  <c r="BA469" i="3" s="1"/>
  <c r="BE468" i="3"/>
  <c r="BD468" i="3"/>
  <c r="BC468" i="3"/>
  <c r="BB468" i="3"/>
  <c r="G472" i="3"/>
  <c r="BA468" i="3" s="1"/>
  <c r="BE467" i="3"/>
  <c r="BD467" i="3"/>
  <c r="BC467" i="3"/>
  <c r="BB467" i="3"/>
  <c r="G471" i="3"/>
  <c r="BA467" i="3" s="1"/>
  <c r="BE466" i="3"/>
  <c r="BD466" i="3"/>
  <c r="BC466" i="3"/>
  <c r="BB466" i="3"/>
  <c r="G470" i="3"/>
  <c r="BA466" i="3" s="1"/>
  <c r="BE465" i="3"/>
  <c r="BD465" i="3"/>
  <c r="BC465" i="3"/>
  <c r="BB465" i="3"/>
  <c r="G469" i="3"/>
  <c r="B32" i="2"/>
  <c r="A32" i="2"/>
  <c r="C477" i="3"/>
  <c r="BE463" i="3"/>
  <c r="I31" i="2" s="1"/>
  <c r="BC463" i="3"/>
  <c r="G31" i="2" s="1"/>
  <c r="BB463" i="3"/>
  <c r="F31" i="2" s="1"/>
  <c r="BA463" i="3"/>
  <c r="E31" i="2" s="1"/>
  <c r="H31" i="2"/>
  <c r="B31" i="2"/>
  <c r="A31" i="2"/>
  <c r="C467" i="3"/>
  <c r="BE459" i="3"/>
  <c r="BC459" i="3"/>
  <c r="BB459" i="3"/>
  <c r="BA459" i="3"/>
  <c r="G462" i="3"/>
  <c r="BD459" i="3" s="1"/>
  <c r="BE458" i="3"/>
  <c r="BC458" i="3"/>
  <c r="BB458" i="3"/>
  <c r="BA458" i="3"/>
  <c r="G461" i="3"/>
  <c r="BD458" i="3" s="1"/>
  <c r="BE457" i="3"/>
  <c r="BC457" i="3"/>
  <c r="BB457" i="3"/>
  <c r="BA457" i="3"/>
  <c r="G460" i="3"/>
  <c r="BD457" i="3" s="1"/>
  <c r="BE456" i="3"/>
  <c r="BC456" i="3"/>
  <c r="BB456" i="3"/>
  <c r="BA456" i="3"/>
  <c r="G459" i="3"/>
  <c r="BD456" i="3" s="1"/>
  <c r="BE454" i="3"/>
  <c r="BC454" i="3"/>
  <c r="BB454" i="3"/>
  <c r="BA454" i="3"/>
  <c r="G457" i="3"/>
  <c r="BD454" i="3" s="1"/>
  <c r="BE452" i="3"/>
  <c r="BC452" i="3"/>
  <c r="BB452" i="3"/>
  <c r="BA452" i="3"/>
  <c r="G455" i="3"/>
  <c r="BD452" i="3" s="1"/>
  <c r="BE450" i="3"/>
  <c r="BC450" i="3"/>
  <c r="BB450" i="3"/>
  <c r="BA450" i="3"/>
  <c r="G453" i="3"/>
  <c r="BD450" i="3" s="1"/>
  <c r="BE448" i="3"/>
  <c r="BC448" i="3"/>
  <c r="BB448" i="3"/>
  <c r="BA448" i="3"/>
  <c r="G451" i="3"/>
  <c r="B30" i="2"/>
  <c r="A30" i="2"/>
  <c r="C464" i="3"/>
  <c r="BE442" i="3"/>
  <c r="BD442" i="3"/>
  <c r="BC442" i="3"/>
  <c r="BA442" i="3"/>
  <c r="G445" i="3"/>
  <c r="BB442" i="3" s="1"/>
  <c r="BE438" i="3"/>
  <c r="BD438" i="3"/>
  <c r="BC438" i="3"/>
  <c r="BA438" i="3"/>
  <c r="G441" i="3"/>
  <c r="BB438" i="3" s="1"/>
  <c r="BE434" i="3"/>
  <c r="BD434" i="3"/>
  <c r="BC434" i="3"/>
  <c r="BA434" i="3"/>
  <c r="G437" i="3"/>
  <c r="BB434" i="3" s="1"/>
  <c r="B29" i="2"/>
  <c r="A29" i="2"/>
  <c r="C449" i="3"/>
  <c r="BE428" i="3"/>
  <c r="BD428" i="3"/>
  <c r="BC428" i="3"/>
  <c r="BA428" i="3"/>
  <c r="G431" i="3"/>
  <c r="BB428" i="3" s="1"/>
  <c r="BE424" i="3"/>
  <c r="BD424" i="3"/>
  <c r="BC424" i="3"/>
  <c r="BA424" i="3"/>
  <c r="G427" i="3"/>
  <c r="BB424" i="3" s="1"/>
  <c r="BE422" i="3"/>
  <c r="BD422" i="3"/>
  <c r="BC422" i="3"/>
  <c r="BA422" i="3"/>
  <c r="G425" i="3"/>
  <c r="B28" i="2"/>
  <c r="A28" i="2"/>
  <c r="C435" i="3"/>
  <c r="BE419" i="3"/>
  <c r="BD419" i="3"/>
  <c r="BC419" i="3"/>
  <c r="BA419" i="3"/>
  <c r="G422" i="3"/>
  <c r="BB419" i="3" s="1"/>
  <c r="BE417" i="3"/>
  <c r="BD417" i="3"/>
  <c r="BC417" i="3"/>
  <c r="BA417" i="3"/>
  <c r="G420" i="3"/>
  <c r="BB417" i="3" s="1"/>
  <c r="BE415" i="3"/>
  <c r="BD415" i="3"/>
  <c r="BC415" i="3"/>
  <c r="BA415" i="3"/>
  <c r="G418" i="3"/>
  <c r="BB415" i="3" s="1"/>
  <c r="BE413" i="3"/>
  <c r="BD413" i="3"/>
  <c r="BC413" i="3"/>
  <c r="BA413" i="3"/>
  <c r="G416" i="3"/>
  <c r="BB413" i="3" s="1"/>
  <c r="BE411" i="3"/>
  <c r="BD411" i="3"/>
  <c r="BC411" i="3"/>
  <c r="BA411" i="3"/>
  <c r="G414" i="3"/>
  <c r="BB411" i="3" s="1"/>
  <c r="BE409" i="3"/>
  <c r="BD409" i="3"/>
  <c r="BC409" i="3"/>
  <c r="BA409" i="3"/>
  <c r="G412" i="3"/>
  <c r="BB409" i="3" s="1"/>
  <c r="BE407" i="3"/>
  <c r="BD407" i="3"/>
  <c r="BC407" i="3"/>
  <c r="BA407" i="3"/>
  <c r="G410" i="3"/>
  <c r="BB407" i="3" s="1"/>
  <c r="BE405" i="3"/>
  <c r="BD405" i="3"/>
  <c r="BC405" i="3"/>
  <c r="BA405" i="3"/>
  <c r="G408" i="3"/>
  <c r="BB405" i="3" s="1"/>
  <c r="BE403" i="3"/>
  <c r="BD403" i="3"/>
  <c r="BC403" i="3"/>
  <c r="BA403" i="3"/>
  <c r="G406" i="3"/>
  <c r="BB403" i="3" s="1"/>
  <c r="B27" i="2"/>
  <c r="A27" i="2"/>
  <c r="C423" i="3"/>
  <c r="BE400" i="3"/>
  <c r="BD400" i="3"/>
  <c r="BC400" i="3"/>
  <c r="BA400" i="3"/>
  <c r="G403" i="3"/>
  <c r="BB400" i="3" s="1"/>
  <c r="BE397" i="3"/>
  <c r="BD397" i="3"/>
  <c r="BC397" i="3"/>
  <c r="BA397" i="3"/>
  <c r="G400" i="3"/>
  <c r="BB397" i="3" s="1"/>
  <c r="BE395" i="3"/>
  <c r="BD395" i="3"/>
  <c r="BC395" i="3"/>
  <c r="BA395" i="3"/>
  <c r="G398" i="3"/>
  <c r="BB395" i="3" s="1"/>
  <c r="BE393" i="3"/>
  <c r="BD393" i="3"/>
  <c r="BC393" i="3"/>
  <c r="BA393" i="3"/>
  <c r="G396" i="3"/>
  <c r="BB393" i="3" s="1"/>
  <c r="BE391" i="3"/>
  <c r="BD391" i="3"/>
  <c r="BC391" i="3"/>
  <c r="BA391" i="3"/>
  <c r="G394" i="3"/>
  <c r="BB391" i="3" s="1"/>
  <c r="BE389" i="3"/>
  <c r="BD389" i="3"/>
  <c r="BC389" i="3"/>
  <c r="BA389" i="3"/>
  <c r="G392" i="3"/>
  <c r="BB389" i="3" s="1"/>
  <c r="B26" i="2"/>
  <c r="A26" i="2"/>
  <c r="C404" i="3"/>
  <c r="BE386" i="3"/>
  <c r="BD386" i="3"/>
  <c r="BC386" i="3"/>
  <c r="BA386" i="3"/>
  <c r="G389" i="3"/>
  <c r="BB386" i="3" s="1"/>
  <c r="BE384" i="3"/>
  <c r="BD384" i="3"/>
  <c r="BC384" i="3"/>
  <c r="BA384" i="3"/>
  <c r="G387" i="3"/>
  <c r="BB384" i="3" s="1"/>
  <c r="BE382" i="3"/>
  <c r="BD382" i="3"/>
  <c r="BC382" i="3"/>
  <c r="BA382" i="3"/>
  <c r="G385" i="3"/>
  <c r="BB382" i="3" s="1"/>
  <c r="BE380" i="3"/>
  <c r="BD380" i="3"/>
  <c r="BC380" i="3"/>
  <c r="BA380" i="3"/>
  <c r="G383" i="3"/>
  <c r="BB380" i="3" s="1"/>
  <c r="B25" i="2"/>
  <c r="A25" i="2"/>
  <c r="C390" i="3"/>
  <c r="BE377" i="3"/>
  <c r="BD377" i="3"/>
  <c r="BC377" i="3"/>
  <c r="BA377" i="3"/>
  <c r="G380" i="3"/>
  <c r="BB377" i="3" s="1"/>
  <c r="BE375" i="3"/>
  <c r="BD375" i="3"/>
  <c r="BC375" i="3"/>
  <c r="BA375" i="3"/>
  <c r="G378" i="3"/>
  <c r="BB375" i="3" s="1"/>
  <c r="BE373" i="3"/>
  <c r="BD373" i="3"/>
  <c r="BC373" i="3"/>
  <c r="BA373" i="3"/>
  <c r="G376" i="3"/>
  <c r="BB373" i="3" s="1"/>
  <c r="BE371" i="3"/>
  <c r="BD371" i="3"/>
  <c r="BC371" i="3"/>
  <c r="BA371" i="3"/>
  <c r="G374" i="3"/>
  <c r="BB371" i="3" s="1"/>
  <c r="BE369" i="3"/>
  <c r="BD369" i="3"/>
  <c r="BC369" i="3"/>
  <c r="BA369" i="3"/>
  <c r="G372" i="3"/>
  <c r="BB369" i="3" s="1"/>
  <c r="BE367" i="3"/>
  <c r="BD367" i="3"/>
  <c r="BC367" i="3"/>
  <c r="BA367" i="3"/>
  <c r="G370" i="3"/>
  <c r="BB367" i="3" s="1"/>
  <c r="BE361" i="3"/>
  <c r="BD361" i="3"/>
  <c r="BC361" i="3"/>
  <c r="BA361" i="3"/>
  <c r="G364" i="3"/>
  <c r="BB361" i="3" s="1"/>
  <c r="BE355" i="3"/>
  <c r="BD355" i="3"/>
  <c r="BC355" i="3"/>
  <c r="BA355" i="3"/>
  <c r="G358" i="3"/>
  <c r="BB355" i="3" s="1"/>
  <c r="BE353" i="3"/>
  <c r="BD353" i="3"/>
  <c r="BC353" i="3"/>
  <c r="BA353" i="3"/>
  <c r="G356" i="3"/>
  <c r="BB353" i="3" s="1"/>
  <c r="BE352" i="3"/>
  <c r="BD352" i="3"/>
  <c r="BC352" i="3"/>
  <c r="BA352" i="3"/>
  <c r="G355" i="3"/>
  <c r="BB352" i="3" s="1"/>
  <c r="BE348" i="3"/>
  <c r="BD348" i="3"/>
  <c r="BC348" i="3"/>
  <c r="BA348" i="3"/>
  <c r="G351" i="3"/>
  <c r="BB348" i="3" s="1"/>
  <c r="BE347" i="3"/>
  <c r="BD347" i="3"/>
  <c r="BC347" i="3"/>
  <c r="BA347" i="3"/>
  <c r="G350" i="3"/>
  <c r="BB347" i="3" s="1"/>
  <c r="BE343" i="3"/>
  <c r="BD343" i="3"/>
  <c r="BC343" i="3"/>
  <c r="BA343" i="3"/>
  <c r="G346" i="3"/>
  <c r="B24" i="2"/>
  <c r="A24" i="2"/>
  <c r="C381" i="3"/>
  <c r="G341" i="3"/>
  <c r="BE339" i="3"/>
  <c r="BE341" i="3" s="1"/>
  <c r="I23" i="2" s="1"/>
  <c r="BD339" i="3"/>
  <c r="BC339" i="3"/>
  <c r="BA339" i="3"/>
  <c r="G340" i="3"/>
  <c r="G344" i="3" s="1"/>
  <c r="F23" i="2" s="1"/>
  <c r="B23" i="2"/>
  <c r="A23" i="2"/>
  <c r="BE336" i="3"/>
  <c r="BE337" i="3" s="1"/>
  <c r="I22" i="2" s="1"/>
  <c r="BD336" i="3"/>
  <c r="BD337" i="3" s="1"/>
  <c r="H22" i="2" s="1"/>
  <c r="BC336" i="3"/>
  <c r="BC337" i="3" s="1"/>
  <c r="G22" i="2" s="1"/>
  <c r="BA336" i="3"/>
  <c r="BA337" i="3" s="1"/>
  <c r="E22" i="2" s="1"/>
  <c r="G336" i="3"/>
  <c r="G338" i="3" s="1"/>
  <c r="F22" i="2" s="1"/>
  <c r="B22" i="2"/>
  <c r="A22" i="2"/>
  <c r="C338" i="3"/>
  <c r="BE333" i="3"/>
  <c r="BD333" i="3"/>
  <c r="BC333" i="3"/>
  <c r="BA333" i="3"/>
  <c r="G333" i="3"/>
  <c r="BB333" i="3" s="1"/>
  <c r="BE331" i="3"/>
  <c r="BD331" i="3"/>
  <c r="BC331" i="3"/>
  <c r="BA331" i="3"/>
  <c r="G331" i="3"/>
  <c r="BB331" i="3" s="1"/>
  <c r="BE325" i="3"/>
  <c r="BD325" i="3"/>
  <c r="BC325" i="3"/>
  <c r="BA325" i="3"/>
  <c r="G325" i="3"/>
  <c r="BB325" i="3" s="1"/>
  <c r="BE323" i="3"/>
  <c r="BD323" i="3"/>
  <c r="BC323" i="3"/>
  <c r="BA323" i="3"/>
  <c r="G323" i="3"/>
  <c r="BB323" i="3" s="1"/>
  <c r="BE321" i="3"/>
  <c r="BD321" i="3"/>
  <c r="BC321" i="3"/>
  <c r="BA321" i="3"/>
  <c r="G321" i="3"/>
  <c r="BB321" i="3" s="1"/>
  <c r="BE319" i="3"/>
  <c r="BD319" i="3"/>
  <c r="BC319" i="3"/>
  <c r="BA319" i="3"/>
  <c r="G319" i="3"/>
  <c r="BB319" i="3" s="1"/>
  <c r="B21" i="2"/>
  <c r="A21" i="2"/>
  <c r="C334" i="3"/>
  <c r="BE316" i="3"/>
  <c r="BD316" i="3"/>
  <c r="BC316" i="3"/>
  <c r="BA316" i="3"/>
  <c r="G316" i="3"/>
  <c r="BB316" i="3" s="1"/>
  <c r="BE312" i="3"/>
  <c r="BD312" i="3"/>
  <c r="BC312" i="3"/>
  <c r="BA312" i="3"/>
  <c r="G312" i="3"/>
  <c r="BB312" i="3" s="1"/>
  <c r="BE308" i="3"/>
  <c r="BD308" i="3"/>
  <c r="BC308" i="3"/>
  <c r="BA308" i="3"/>
  <c r="G308" i="3"/>
  <c r="BB308" i="3" s="1"/>
  <c r="BE306" i="3"/>
  <c r="BD306" i="3"/>
  <c r="BC306" i="3"/>
  <c r="BA306" i="3"/>
  <c r="G306" i="3"/>
  <c r="BB306" i="3" s="1"/>
  <c r="BE302" i="3"/>
  <c r="BD302" i="3"/>
  <c r="BC302" i="3"/>
  <c r="BA302" i="3"/>
  <c r="G302" i="3"/>
  <c r="BB302" i="3" s="1"/>
  <c r="BE297" i="3"/>
  <c r="BD297" i="3"/>
  <c r="BC297" i="3"/>
  <c r="BA297" i="3"/>
  <c r="G297" i="3"/>
  <c r="BB297" i="3" s="1"/>
  <c r="BE294" i="3"/>
  <c r="BD294" i="3"/>
  <c r="BC294" i="3"/>
  <c r="BA294" i="3"/>
  <c r="G294" i="3"/>
  <c r="BB294" i="3" s="1"/>
  <c r="BE291" i="3"/>
  <c r="BD291" i="3"/>
  <c r="BC291" i="3"/>
  <c r="BA291" i="3"/>
  <c r="G291" i="3"/>
  <c r="BB291" i="3" s="1"/>
  <c r="BE288" i="3"/>
  <c r="BD288" i="3"/>
  <c r="BC288" i="3"/>
  <c r="BA288" i="3"/>
  <c r="G288" i="3"/>
  <c r="BB288" i="3" s="1"/>
  <c r="BE285" i="3"/>
  <c r="BD285" i="3"/>
  <c r="BC285" i="3"/>
  <c r="BA285" i="3"/>
  <c r="G285" i="3"/>
  <c r="BB285" i="3" s="1"/>
  <c r="B20" i="2"/>
  <c r="A20" i="2"/>
  <c r="C317" i="3"/>
  <c r="BE282" i="3"/>
  <c r="BD282" i="3"/>
  <c r="BC282" i="3"/>
  <c r="BA282" i="3"/>
  <c r="G282" i="3"/>
  <c r="BB282" i="3" s="1"/>
  <c r="BE280" i="3"/>
  <c r="BD280" i="3"/>
  <c r="BC280" i="3"/>
  <c r="BA280" i="3"/>
  <c r="G280" i="3"/>
  <c r="BB280" i="3" s="1"/>
  <c r="BE275" i="3"/>
  <c r="BD275" i="3"/>
  <c r="BC275" i="3"/>
  <c r="BA275" i="3"/>
  <c r="G275" i="3"/>
  <c r="B19" i="2"/>
  <c r="A19" i="2"/>
  <c r="C283" i="3"/>
  <c r="BE272" i="3"/>
  <c r="BE273" i="3" s="1"/>
  <c r="I18" i="2" s="1"/>
  <c r="BD272" i="3"/>
  <c r="BD273" i="3" s="1"/>
  <c r="H18" i="2" s="1"/>
  <c r="BC272" i="3"/>
  <c r="BC273" i="3" s="1"/>
  <c r="G18" i="2" s="1"/>
  <c r="BB272" i="3"/>
  <c r="BB273" i="3" s="1"/>
  <c r="F18" i="2" s="1"/>
  <c r="G272" i="3"/>
  <c r="B18" i="2"/>
  <c r="A18" i="2"/>
  <c r="C273" i="3"/>
  <c r="BE268" i="3"/>
  <c r="BD268" i="3"/>
  <c r="BC268" i="3"/>
  <c r="BB268" i="3"/>
  <c r="G268" i="3"/>
  <c r="BA268" i="3" s="1"/>
  <c r="BE265" i="3"/>
  <c r="BD265" i="3"/>
  <c r="BC265" i="3"/>
  <c r="BB265" i="3"/>
  <c r="G265" i="3"/>
  <c r="BA265" i="3" s="1"/>
  <c r="BE263" i="3"/>
  <c r="BD263" i="3"/>
  <c r="BC263" i="3"/>
  <c r="BB263" i="3"/>
  <c r="G263" i="3"/>
  <c r="BA263" i="3" s="1"/>
  <c r="BE262" i="3"/>
  <c r="BD262" i="3"/>
  <c r="BC262" i="3"/>
  <c r="BB262" i="3"/>
  <c r="G262" i="3"/>
  <c r="BA262" i="3" s="1"/>
  <c r="BE261" i="3"/>
  <c r="BD261" i="3"/>
  <c r="BC261" i="3"/>
  <c r="BB261" i="3"/>
  <c r="G261" i="3"/>
  <c r="BA261" i="3" s="1"/>
  <c r="BE260" i="3"/>
  <c r="BD260" i="3"/>
  <c r="BC260" i="3"/>
  <c r="BB260" i="3"/>
  <c r="G260" i="3"/>
  <c r="BA260" i="3" s="1"/>
  <c r="BE259" i="3"/>
  <c r="BD259" i="3"/>
  <c r="BC259" i="3"/>
  <c r="BB259" i="3"/>
  <c r="G259" i="3"/>
  <c r="BA259" i="3" s="1"/>
  <c r="BE257" i="3"/>
  <c r="BD257" i="3"/>
  <c r="BC257" i="3"/>
  <c r="BB257" i="3"/>
  <c r="G257" i="3"/>
  <c r="B17" i="2"/>
  <c r="A17" i="2"/>
  <c r="C270" i="3"/>
  <c r="BE254" i="3"/>
  <c r="BE255" i="3" s="1"/>
  <c r="I16" i="2" s="1"/>
  <c r="BD254" i="3"/>
  <c r="BD255" i="3" s="1"/>
  <c r="H16" i="2" s="1"/>
  <c r="BC254" i="3"/>
  <c r="BC255" i="3" s="1"/>
  <c r="G16" i="2" s="1"/>
  <c r="BB254" i="3"/>
  <c r="BB255" i="3" s="1"/>
  <c r="F16" i="2" s="1"/>
  <c r="G254" i="3"/>
  <c r="B16" i="2"/>
  <c r="A16" i="2"/>
  <c r="C255" i="3"/>
  <c r="BE251" i="3"/>
  <c r="BD251" i="3"/>
  <c r="BC251" i="3"/>
  <c r="BB251" i="3"/>
  <c r="G251" i="3"/>
  <c r="BA251" i="3" s="1"/>
  <c r="BE248" i="3"/>
  <c r="BD248" i="3"/>
  <c r="BC248" i="3"/>
  <c r="BB248" i="3"/>
  <c r="G248" i="3"/>
  <c r="B15" i="2"/>
  <c r="A15" i="2"/>
  <c r="C252" i="3"/>
  <c r="BE244" i="3"/>
  <c r="BD244" i="3"/>
  <c r="BC244" i="3"/>
  <c r="BB244" i="3"/>
  <c r="G244" i="3"/>
  <c r="BA244" i="3" s="1"/>
  <c r="BE243" i="3"/>
  <c r="BD243" i="3"/>
  <c r="BC243" i="3"/>
  <c r="BB243" i="3"/>
  <c r="G243" i="3"/>
  <c r="BA243" i="3" s="1"/>
  <c r="BE241" i="3"/>
  <c r="BD241" i="3"/>
  <c r="BC241" i="3"/>
  <c r="BB241" i="3"/>
  <c r="G241" i="3"/>
  <c r="BA241" i="3" s="1"/>
  <c r="BE240" i="3"/>
  <c r="BD240" i="3"/>
  <c r="BC240" i="3"/>
  <c r="BB240" i="3"/>
  <c r="G240" i="3"/>
  <c r="BA240" i="3" s="1"/>
  <c r="BE238" i="3"/>
  <c r="BD238" i="3"/>
  <c r="BC238" i="3"/>
  <c r="BB238" i="3"/>
  <c r="G238" i="3"/>
  <c r="BA238" i="3" s="1"/>
  <c r="BE237" i="3"/>
  <c r="BD237" i="3"/>
  <c r="BC237" i="3"/>
  <c r="BB237" i="3"/>
  <c r="G237" i="3"/>
  <c r="BA237" i="3" s="1"/>
  <c r="BE235" i="3"/>
  <c r="BD235" i="3"/>
  <c r="BC235" i="3"/>
  <c r="BB235" i="3"/>
  <c r="G235" i="3"/>
  <c r="BA235" i="3" s="1"/>
  <c r="BE233" i="3"/>
  <c r="BD233" i="3"/>
  <c r="BC233" i="3"/>
  <c r="BB233" i="3"/>
  <c r="G233" i="3"/>
  <c r="BA233" i="3" s="1"/>
  <c r="BE231" i="3"/>
  <c r="BD231" i="3"/>
  <c r="BC231" i="3"/>
  <c r="BB231" i="3"/>
  <c r="G231" i="3"/>
  <c r="BA231" i="3" s="1"/>
  <c r="BE228" i="3"/>
  <c r="BD228" i="3"/>
  <c r="BC228" i="3"/>
  <c r="BB228" i="3"/>
  <c r="G228" i="3"/>
  <c r="BA228" i="3" s="1"/>
  <c r="BE224" i="3"/>
  <c r="BD224" i="3"/>
  <c r="BC224" i="3"/>
  <c r="BB224" i="3"/>
  <c r="G224" i="3"/>
  <c r="BA224" i="3" s="1"/>
  <c r="BE222" i="3"/>
  <c r="BD222" i="3"/>
  <c r="BC222" i="3"/>
  <c r="BB222" i="3"/>
  <c r="G222" i="3"/>
  <c r="BA222" i="3" s="1"/>
  <c r="BE220" i="3"/>
  <c r="BD220" i="3"/>
  <c r="BC220" i="3"/>
  <c r="BB220" i="3"/>
  <c r="G220" i="3"/>
  <c r="BA220" i="3" s="1"/>
  <c r="BE218" i="3"/>
  <c r="BD218" i="3"/>
  <c r="BC218" i="3"/>
  <c r="BB218" i="3"/>
  <c r="G218" i="3"/>
  <c r="B14" i="2"/>
  <c r="A14" i="2"/>
  <c r="C246" i="3"/>
  <c r="BE215" i="3"/>
  <c r="BD215" i="3"/>
  <c r="BC215" i="3"/>
  <c r="BB215" i="3"/>
  <c r="G215" i="3"/>
  <c r="BA215" i="3" s="1"/>
  <c r="BE213" i="3"/>
  <c r="BE216" i="3" s="1"/>
  <c r="I13" i="2" s="1"/>
  <c r="BD213" i="3"/>
  <c r="BC213" i="3"/>
  <c r="BB213" i="3"/>
  <c r="G213" i="3"/>
  <c r="BA213" i="3" s="1"/>
  <c r="BA216" i="3" s="1"/>
  <c r="E13" i="2" s="1"/>
  <c r="B13" i="2"/>
  <c r="A13" i="2"/>
  <c r="C216" i="3"/>
  <c r="BE210" i="3"/>
  <c r="BD210" i="3"/>
  <c r="BC210" i="3"/>
  <c r="BB210" i="3"/>
  <c r="G210" i="3"/>
  <c r="BA210" i="3" s="1"/>
  <c r="BE208" i="3"/>
  <c r="BD208" i="3"/>
  <c r="BC208" i="3"/>
  <c r="BB208" i="3"/>
  <c r="G208" i="3"/>
  <c r="BA208" i="3" s="1"/>
  <c r="BE206" i="3"/>
  <c r="BD206" i="3"/>
  <c r="BC206" i="3"/>
  <c r="BB206" i="3"/>
  <c r="G206" i="3"/>
  <c r="BA206" i="3" s="1"/>
  <c r="BE204" i="3"/>
  <c r="BD204" i="3"/>
  <c r="BC204" i="3"/>
  <c r="BB204" i="3"/>
  <c r="G204" i="3"/>
  <c r="BA204" i="3" s="1"/>
  <c r="BE202" i="3"/>
  <c r="BD202" i="3"/>
  <c r="BC202" i="3"/>
  <c r="BB202" i="3"/>
  <c r="G202" i="3"/>
  <c r="BA202" i="3" s="1"/>
  <c r="BE190" i="3"/>
  <c r="BD190" i="3"/>
  <c r="BC190" i="3"/>
  <c r="BB190" i="3"/>
  <c r="G190" i="3"/>
  <c r="BA190" i="3" s="1"/>
  <c r="BE178" i="3"/>
  <c r="BD178" i="3"/>
  <c r="BC178" i="3"/>
  <c r="BB178" i="3"/>
  <c r="G178" i="3"/>
  <c r="BA178" i="3" s="1"/>
  <c r="BE165" i="3"/>
  <c r="BD165" i="3"/>
  <c r="BC165" i="3"/>
  <c r="BB165" i="3"/>
  <c r="G165" i="3"/>
  <c r="BA165" i="3" s="1"/>
  <c r="BE149" i="3"/>
  <c r="BD149" i="3"/>
  <c r="BC149" i="3"/>
  <c r="BB149" i="3"/>
  <c r="G149" i="3"/>
  <c r="BA149" i="3" s="1"/>
  <c r="BE139" i="3"/>
  <c r="BD139" i="3"/>
  <c r="BC139" i="3"/>
  <c r="BB139" i="3"/>
  <c r="G139" i="3"/>
  <c r="BA139" i="3" s="1"/>
  <c r="BE127" i="3"/>
  <c r="BD127" i="3"/>
  <c r="BC127" i="3"/>
  <c r="BB127" i="3"/>
  <c r="G127" i="3"/>
  <c r="BA127" i="3" s="1"/>
  <c r="BE125" i="3"/>
  <c r="BD125" i="3"/>
  <c r="BC125" i="3"/>
  <c r="BB125" i="3"/>
  <c r="G125" i="3"/>
  <c r="BA125" i="3" s="1"/>
  <c r="BE120" i="3"/>
  <c r="BD120" i="3"/>
  <c r="BC120" i="3"/>
  <c r="BB120" i="3"/>
  <c r="G120" i="3"/>
  <c r="BA120" i="3" s="1"/>
  <c r="BE115" i="3"/>
  <c r="BD115" i="3"/>
  <c r="BC115" i="3"/>
  <c r="BB115" i="3"/>
  <c r="G115" i="3"/>
  <c r="BA115" i="3" s="1"/>
  <c r="BE113" i="3"/>
  <c r="BD113" i="3"/>
  <c r="BC113" i="3"/>
  <c r="BB113" i="3"/>
  <c r="G113" i="3"/>
  <c r="BA113" i="3" s="1"/>
  <c r="BE111" i="3"/>
  <c r="BD111" i="3"/>
  <c r="BC111" i="3"/>
  <c r="BB111" i="3"/>
  <c r="G111" i="3"/>
  <c r="BA111" i="3" s="1"/>
  <c r="BE99" i="3"/>
  <c r="BD99" i="3"/>
  <c r="BC99" i="3"/>
  <c r="BB99" i="3"/>
  <c r="G99" i="3"/>
  <c r="BA99" i="3" s="1"/>
  <c r="BE97" i="3"/>
  <c r="BD97" i="3"/>
  <c r="BC97" i="3"/>
  <c r="BB97" i="3"/>
  <c r="G97" i="3"/>
  <c r="BA97" i="3" s="1"/>
  <c r="B12" i="2"/>
  <c r="A12" i="2"/>
  <c r="C211" i="3"/>
  <c r="BE83" i="3"/>
  <c r="BD83" i="3"/>
  <c r="BC83" i="3"/>
  <c r="BB83" i="3"/>
  <c r="G83" i="3"/>
  <c r="BA83" i="3" s="1"/>
  <c r="BE71" i="3"/>
  <c r="BD71" i="3"/>
  <c r="BC71" i="3"/>
  <c r="BB71" i="3"/>
  <c r="G71" i="3"/>
  <c r="BA71" i="3" s="1"/>
  <c r="BE59" i="3"/>
  <c r="BD59" i="3"/>
  <c r="BC59" i="3"/>
  <c r="BB59" i="3"/>
  <c r="G59" i="3"/>
  <c r="BA59" i="3" s="1"/>
  <c r="BE58" i="3"/>
  <c r="BD58" i="3"/>
  <c r="BC58" i="3"/>
  <c r="BB58" i="3"/>
  <c r="G58" i="3"/>
  <c r="BA58" i="3" s="1"/>
  <c r="BE56" i="3"/>
  <c r="BD56" i="3"/>
  <c r="BC56" i="3"/>
  <c r="BB56" i="3"/>
  <c r="G56" i="3"/>
  <c r="BA56" i="3" s="1"/>
  <c r="BE54" i="3"/>
  <c r="BD54" i="3"/>
  <c r="BC54" i="3"/>
  <c r="BB54" i="3"/>
  <c r="G54" i="3"/>
  <c r="BA54" i="3" s="1"/>
  <c r="BE48" i="3"/>
  <c r="BD48" i="3"/>
  <c r="BC48" i="3"/>
  <c r="BB48" i="3"/>
  <c r="G48" i="3"/>
  <c r="B11" i="2"/>
  <c r="A11" i="2"/>
  <c r="C95" i="3"/>
  <c r="BE44" i="3"/>
  <c r="BD44" i="3"/>
  <c r="BC44" i="3"/>
  <c r="BB44" i="3"/>
  <c r="G44" i="3"/>
  <c r="BA44" i="3" s="1"/>
  <c r="BE42" i="3"/>
  <c r="BD42" i="3"/>
  <c r="BC42" i="3"/>
  <c r="BB42" i="3"/>
  <c r="G42" i="3"/>
  <c r="BA42" i="3" s="1"/>
  <c r="BE40" i="3"/>
  <c r="BD40" i="3"/>
  <c r="BC40" i="3"/>
  <c r="BB40" i="3"/>
  <c r="G40" i="3"/>
  <c r="B10" i="2"/>
  <c r="A10" i="2"/>
  <c r="C46" i="3"/>
  <c r="BE35" i="3"/>
  <c r="BE38" i="3" s="1"/>
  <c r="I9" i="2" s="1"/>
  <c r="BD35" i="3"/>
  <c r="BD38" i="3" s="1"/>
  <c r="BC35" i="3"/>
  <c r="BC38" i="3" s="1"/>
  <c r="G9" i="2" s="1"/>
  <c r="BB35" i="3"/>
  <c r="BB38" i="3" s="1"/>
  <c r="F9" i="2" s="1"/>
  <c r="G35" i="3"/>
  <c r="G38" i="3" s="1"/>
  <c r="H9" i="2"/>
  <c r="B9" i="2"/>
  <c r="A9" i="2"/>
  <c r="C38" i="3"/>
  <c r="BE31" i="3"/>
  <c r="BD31" i="3"/>
  <c r="BC31" i="3"/>
  <c r="BB31" i="3"/>
  <c r="G31" i="3"/>
  <c r="BA31" i="3" s="1"/>
  <c r="BE30" i="3"/>
  <c r="BD30" i="3"/>
  <c r="BC30" i="3"/>
  <c r="BB30" i="3"/>
  <c r="G30" i="3"/>
  <c r="BA30" i="3" s="1"/>
  <c r="BE29" i="3"/>
  <c r="BD29" i="3"/>
  <c r="BC29" i="3"/>
  <c r="BB29" i="3"/>
  <c r="G29" i="3"/>
  <c r="BA29" i="3" s="1"/>
  <c r="BE28" i="3"/>
  <c r="BD28" i="3"/>
  <c r="BC28" i="3"/>
  <c r="BB28" i="3"/>
  <c r="G28" i="3"/>
  <c r="BA28" i="3" s="1"/>
  <c r="B8" i="2"/>
  <c r="A8" i="2"/>
  <c r="C33" i="3"/>
  <c r="BE24" i="3"/>
  <c r="BD24" i="3"/>
  <c r="BC24" i="3"/>
  <c r="BB24" i="3"/>
  <c r="G24" i="3"/>
  <c r="BA24" i="3" s="1"/>
  <c r="BE22" i="3"/>
  <c r="BD22" i="3"/>
  <c r="BC22" i="3"/>
  <c r="BB22" i="3"/>
  <c r="G22" i="3"/>
  <c r="BA22" i="3" s="1"/>
  <c r="BE20" i="3"/>
  <c r="BD20" i="3"/>
  <c r="BC20" i="3"/>
  <c r="BB20" i="3"/>
  <c r="G20" i="3"/>
  <c r="BA20" i="3" s="1"/>
  <c r="BE18" i="3"/>
  <c r="BD18" i="3"/>
  <c r="BC18" i="3"/>
  <c r="BB18" i="3"/>
  <c r="G18" i="3"/>
  <c r="BA18" i="3" s="1"/>
  <c r="BE16" i="3"/>
  <c r="BD16" i="3"/>
  <c r="BC16" i="3"/>
  <c r="BB16" i="3"/>
  <c r="G16" i="3"/>
  <c r="BA16" i="3" s="1"/>
  <c r="BE14" i="3"/>
  <c r="BD14" i="3"/>
  <c r="BC14" i="3"/>
  <c r="BB14" i="3"/>
  <c r="G14" i="3"/>
  <c r="BA14" i="3" s="1"/>
  <c r="BE12" i="3"/>
  <c r="BD12" i="3"/>
  <c r="BC12" i="3"/>
  <c r="BB12" i="3"/>
  <c r="G12" i="3"/>
  <c r="BA12" i="3" s="1"/>
  <c r="BE10" i="3"/>
  <c r="BD10" i="3"/>
  <c r="BC10" i="3"/>
  <c r="BB10" i="3"/>
  <c r="G10" i="3"/>
  <c r="BA10" i="3" s="1"/>
  <c r="BE8" i="3"/>
  <c r="BD8" i="3"/>
  <c r="BC8" i="3"/>
  <c r="BB8" i="3"/>
  <c r="G8" i="3"/>
  <c r="BA8" i="3" s="1"/>
  <c r="B7" i="2"/>
  <c r="A7" i="2"/>
  <c r="C26" i="3"/>
  <c r="E4" i="3"/>
  <c r="C4" i="3"/>
  <c r="F3" i="3"/>
  <c r="C3" i="3"/>
  <c r="C2" i="2"/>
  <c r="C1" i="2"/>
  <c r="C33" i="1"/>
  <c r="F33" i="1" s="1"/>
  <c r="C31" i="1"/>
  <c r="D2" i="1"/>
  <c r="G464" i="3" l="1"/>
  <c r="H30" i="2" s="1"/>
  <c r="BE270" i="3"/>
  <c r="I17" i="2" s="1"/>
  <c r="G435" i="3"/>
  <c r="BE432" i="3"/>
  <c r="I28" i="2" s="1"/>
  <c r="BE461" i="3"/>
  <c r="I30" i="2" s="1"/>
  <c r="BC461" i="3"/>
  <c r="G30" i="2" s="1"/>
  <c r="BE283" i="3"/>
  <c r="I19" i="2" s="1"/>
  <c r="BE317" i="3"/>
  <c r="I20" i="2" s="1"/>
  <c r="BC387" i="3"/>
  <c r="G25" i="2" s="1"/>
  <c r="BC341" i="3"/>
  <c r="G23" i="2" s="1"/>
  <c r="BD283" i="3"/>
  <c r="H19" i="2" s="1"/>
  <c r="BC334" i="3"/>
  <c r="G21" i="2" s="1"/>
  <c r="BD341" i="3"/>
  <c r="H23" i="2" s="1"/>
  <c r="BE446" i="3"/>
  <c r="I29" i="2" s="1"/>
  <c r="BC473" i="3"/>
  <c r="G32" i="2" s="1"/>
  <c r="BD252" i="3"/>
  <c r="H15" i="2" s="1"/>
  <c r="BC283" i="3"/>
  <c r="G19" i="2" s="1"/>
  <c r="BA283" i="3"/>
  <c r="E19" i="2" s="1"/>
  <c r="BC401" i="3"/>
  <c r="G26" i="2" s="1"/>
  <c r="BE401" i="3"/>
  <c r="I26" i="2" s="1"/>
  <c r="BC432" i="3"/>
  <c r="G28" i="2" s="1"/>
  <c r="BA341" i="3"/>
  <c r="E23" i="2" s="1"/>
  <c r="BA387" i="3"/>
  <c r="E25" i="2" s="1"/>
  <c r="BE420" i="3"/>
  <c r="I27" i="2" s="1"/>
  <c r="BA446" i="3"/>
  <c r="E29" i="2" s="1"/>
  <c r="BC252" i="3"/>
  <c r="G15" i="2" s="1"/>
  <c r="BA461" i="3"/>
  <c r="E30" i="2" s="1"/>
  <c r="BE473" i="3"/>
  <c r="I32" i="2" s="1"/>
  <c r="G33" i="3"/>
  <c r="BB211" i="3"/>
  <c r="F12" i="2" s="1"/>
  <c r="BC216" i="3"/>
  <c r="G13" i="2" s="1"/>
  <c r="BB216" i="3"/>
  <c r="F13" i="2" s="1"/>
  <c r="BE252" i="3"/>
  <c r="I15" i="2" s="1"/>
  <c r="BA317" i="3"/>
  <c r="E20" i="2" s="1"/>
  <c r="BC378" i="3"/>
  <c r="G24" i="2" s="1"/>
  <c r="BA401" i="3"/>
  <c r="E26" i="2" s="1"/>
  <c r="BA420" i="3"/>
  <c r="E27" i="2" s="1"/>
  <c r="BA432" i="3"/>
  <c r="E28" i="2" s="1"/>
  <c r="BD26" i="3"/>
  <c r="H7" i="2" s="1"/>
  <c r="BE33" i="3"/>
  <c r="I8" i="2" s="1"/>
  <c r="BC270" i="3"/>
  <c r="G17" i="2" s="1"/>
  <c r="BE334" i="3"/>
  <c r="I21" i="2" s="1"/>
  <c r="BA378" i="3"/>
  <c r="E24" i="2" s="1"/>
  <c r="BE378" i="3"/>
  <c r="I24" i="2" s="1"/>
  <c r="BC246" i="3"/>
  <c r="G14" i="2" s="1"/>
  <c r="BE246" i="3"/>
  <c r="I14" i="2" s="1"/>
  <c r="BC317" i="3"/>
  <c r="G20" i="2" s="1"/>
  <c r="BA334" i="3"/>
  <c r="E21" i="2" s="1"/>
  <c r="BE387" i="3"/>
  <c r="I25" i="2" s="1"/>
  <c r="BC420" i="3"/>
  <c r="G27" i="2" s="1"/>
  <c r="BC446" i="3"/>
  <c r="G29" i="2" s="1"/>
  <c r="BA33" i="3"/>
  <c r="E8" i="2" s="1"/>
  <c r="BA26" i="3"/>
  <c r="E7" i="2" s="1"/>
  <c r="BC33" i="3"/>
  <c r="G8" i="2" s="1"/>
  <c r="BA35" i="3"/>
  <c r="BA38" i="3" s="1"/>
  <c r="E9" i="2" s="1"/>
  <c r="G46" i="3"/>
  <c r="BD46" i="3"/>
  <c r="H10" i="2" s="1"/>
  <c r="BC46" i="3"/>
  <c r="G10" i="2" s="1"/>
  <c r="G95" i="3"/>
  <c r="BD95" i="3"/>
  <c r="H11" i="2" s="1"/>
  <c r="BC95" i="3"/>
  <c r="G11" i="2" s="1"/>
  <c r="BD216" i="3"/>
  <c r="H13" i="2" s="1"/>
  <c r="BB336" i="3"/>
  <c r="BB337" i="3" s="1"/>
  <c r="BD378" i="3"/>
  <c r="H24" i="2" s="1"/>
  <c r="G283" i="3"/>
  <c r="BB26" i="3"/>
  <c r="F7" i="2" s="1"/>
  <c r="BE26" i="3"/>
  <c r="I7" i="2" s="1"/>
  <c r="BD33" i="3"/>
  <c r="H8" i="2" s="1"/>
  <c r="BA40" i="3"/>
  <c r="BB46" i="3"/>
  <c r="F10" i="2" s="1"/>
  <c r="BA48" i="3"/>
  <c r="BB95" i="3"/>
  <c r="F11" i="2" s="1"/>
  <c r="BC211" i="3"/>
  <c r="G12" i="2" s="1"/>
  <c r="BB246" i="3"/>
  <c r="F14" i="2" s="1"/>
  <c r="G381" i="3"/>
  <c r="BD432" i="3"/>
  <c r="H28" i="2" s="1"/>
  <c r="BB473" i="3"/>
  <c r="F32" i="2" s="1"/>
  <c r="BE46" i="3"/>
  <c r="I10" i="2" s="1"/>
  <c r="BA95" i="3"/>
  <c r="E11" i="2" s="1"/>
  <c r="G26" i="3"/>
  <c r="G211" i="3"/>
  <c r="BD211" i="3"/>
  <c r="H12" i="2" s="1"/>
  <c r="G216" i="3"/>
  <c r="BA257" i="3"/>
  <c r="BA270" i="3" s="1"/>
  <c r="E17" i="2" s="1"/>
  <c r="G270" i="3"/>
  <c r="G273" i="3"/>
  <c r="BA272" i="3"/>
  <c r="BA273" i="3" s="1"/>
  <c r="E18" i="2" s="1"/>
  <c r="BC26" i="3"/>
  <c r="G7" i="2" s="1"/>
  <c r="BA46" i="3"/>
  <c r="E10" i="2" s="1"/>
  <c r="BE95" i="3"/>
  <c r="I11" i="2" s="1"/>
  <c r="G252" i="3"/>
  <c r="BA248" i="3"/>
  <c r="BA252" i="3" s="1"/>
  <c r="E15" i="2" s="1"/>
  <c r="BB33" i="3"/>
  <c r="F8" i="2" s="1"/>
  <c r="BA211" i="3"/>
  <c r="E12" i="2" s="1"/>
  <c r="BE211" i="3"/>
  <c r="I12" i="2" s="1"/>
  <c r="BB317" i="3"/>
  <c r="F20" i="2" s="1"/>
  <c r="BB334" i="3"/>
  <c r="F21" i="2" s="1"/>
  <c r="BB387" i="3"/>
  <c r="F25" i="2" s="1"/>
  <c r="BB401" i="3"/>
  <c r="F26" i="2" s="1"/>
  <c r="BB420" i="3"/>
  <c r="F27" i="2" s="1"/>
  <c r="BB446" i="3"/>
  <c r="F29" i="2" s="1"/>
  <c r="BD448" i="3"/>
  <c r="BD461" i="3" s="1"/>
  <c r="BD463" i="3"/>
  <c r="BD246" i="3"/>
  <c r="H14" i="2" s="1"/>
  <c r="BB252" i="3"/>
  <c r="F15" i="2" s="1"/>
  <c r="BD473" i="3"/>
  <c r="H32" i="2" s="1"/>
  <c r="BB270" i="3"/>
  <c r="F17" i="2" s="1"/>
  <c r="BA218" i="3"/>
  <c r="BA246" i="3" s="1"/>
  <c r="E14" i="2" s="1"/>
  <c r="G246" i="3"/>
  <c r="BA254" i="3"/>
  <c r="BA255" i="3" s="1"/>
  <c r="E16" i="2" s="1"/>
  <c r="G255" i="3"/>
  <c r="BD270" i="3"/>
  <c r="H17" i="2" s="1"/>
  <c r="BB275" i="3"/>
  <c r="BB283" i="3" s="1"/>
  <c r="F19" i="2" s="1"/>
  <c r="G317" i="3"/>
  <c r="BD317" i="3"/>
  <c r="H20" i="2" s="1"/>
  <c r="G334" i="3"/>
  <c r="BD334" i="3"/>
  <c r="H21" i="2" s="1"/>
  <c r="BB339" i="3"/>
  <c r="BB341" i="3" s="1"/>
  <c r="BB343" i="3"/>
  <c r="BB378" i="3" s="1"/>
  <c r="F24" i="2" s="1"/>
  <c r="G390" i="3"/>
  <c r="BD387" i="3"/>
  <c r="H25" i="2" s="1"/>
  <c r="G404" i="3"/>
  <c r="BD401" i="3"/>
  <c r="H26" i="2" s="1"/>
  <c r="G423" i="3"/>
  <c r="BD420" i="3"/>
  <c r="H27" i="2" s="1"/>
  <c r="BB422" i="3"/>
  <c r="BB432" i="3" s="1"/>
  <c r="F28" i="2" s="1"/>
  <c r="G449" i="3"/>
  <c r="BD446" i="3"/>
  <c r="H29" i="2" s="1"/>
  <c r="BB461" i="3"/>
  <c r="F30" i="2" s="1"/>
  <c r="G477" i="3"/>
  <c r="BA465" i="3"/>
  <c r="BA473" i="3" s="1"/>
  <c r="E32" i="2" s="1"/>
  <c r="H33" i="2" l="1"/>
  <c r="C17" i="1" s="1"/>
  <c r="F33" i="2"/>
  <c r="C16" i="1" s="1"/>
  <c r="E33" i="2"/>
  <c r="I33" i="2"/>
  <c r="C21" i="1" s="1"/>
  <c r="G33" i="2"/>
  <c r="C18" i="1" s="1"/>
  <c r="G40" i="2" l="1"/>
  <c r="I40" i="2" s="1"/>
  <c r="G17" i="1" s="1"/>
  <c r="G39" i="2"/>
  <c r="I39" i="2" s="1"/>
  <c r="G16" i="1" s="1"/>
  <c r="G43" i="2"/>
  <c r="I43" i="2" s="1"/>
  <c r="G20" i="1" s="1"/>
  <c r="G42" i="2"/>
  <c r="I42" i="2" s="1"/>
  <c r="G19" i="1" s="1"/>
  <c r="G38" i="2"/>
  <c r="I38" i="2" s="1"/>
  <c r="G15" i="1" s="1"/>
  <c r="G44" i="2"/>
  <c r="I44" i="2" s="1"/>
  <c r="G21" i="1" s="1"/>
  <c r="C15" i="1"/>
  <c r="C19" i="1" s="1"/>
  <c r="C22" i="1" s="1"/>
  <c r="G41" i="2"/>
  <c r="I41" i="2" s="1"/>
  <c r="G18" i="1" s="1"/>
  <c r="G45" i="2"/>
  <c r="I45" i="2" s="1"/>
  <c r="H46" i="2" l="1"/>
  <c r="G23" i="1" s="1"/>
  <c r="G22" i="1" s="1"/>
  <c r="C23" i="1" l="1"/>
  <c r="F30" i="1" s="1"/>
  <c r="F31" i="1" s="1"/>
  <c r="F34" i="1" s="1"/>
</calcChain>
</file>

<file path=xl/sharedStrings.xml><?xml version="1.0" encoding="utf-8"?>
<sst xmlns="http://schemas.openxmlformats.org/spreadsheetml/2006/main" count="1204" uniqueCount="656">
  <si>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</si>
  <si>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</si>
  <si>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</si>
  <si>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</si>
  <si>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</si>
  <si>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</si>
  <si>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</si>
  <si>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</si>
  <si>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</si>
  <si>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</si>
  <si>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</si>
  <si>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</si>
  <si>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</si>
  <si>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</si>
  <si>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</si>
  <si>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</si>
  <si>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</si>
  <si>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</si>
  <si>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</si>
  <si>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</si>
  <si>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</si>
  <si>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</si>
  <si>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</si>
  <si>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</si>
  <si>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</si>
  <si>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</si>
  <si>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</si>
  <si>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</si>
  <si>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</si>
  <si>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</si>
  <si>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</si>
  <si>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</si>
  <si>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</si>
  <si>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</si>
  <si>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</si>
  <si>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</si>
  <si>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</si>
  <si>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</si>
  <si>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</si>
  <si>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</si>
  <si>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</si>
  <si>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</si>
  <si>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</si>
  <si>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</si>
  <si>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</si>
  <si>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</si>
  <si>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</si>
  <si>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</si>
  <si>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</si>
  <si>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</si>
  <si>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</si>
  <si>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</si>
  <si>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</si>
  <si>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</si>
  <si>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</si>
  <si>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</si>
  <si>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</si>
  <si>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</si>
  <si>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</si>
  <si>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</si>
  <si>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</si>
  <si>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</si>
  <si>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</si>
  <si>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</si>
  <si>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</si>
  <si>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</si>
  <si>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</si>
  <si>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</si>
  <si>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</si>
  <si>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</si>
  <si>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</si>
  <si>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</si>
  <si>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</si>
  <si>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</si>
  <si>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</si>
  <si>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</si>
  <si>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</si>
  <si>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</si>
  <si>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OA Břeclav - Snížení energetické nárčnosti budovy</t>
  </si>
  <si>
    <t>02</t>
  </si>
  <si>
    <t>Tělocvična</t>
  </si>
  <si>
    <t>3</t>
  </si>
  <si>
    <t>113106121R00</t>
  </si>
  <si>
    <t xml:space="preserve">Rozebrání dlažeb z betonových dlaždic na sucho </t>
  </si>
  <si>
    <t>m2</t>
  </si>
  <si>
    <t>starý okapový chodník:(30,9+15,3+5,15+15,6+3,25+4,7+16,5)*0,6</t>
  </si>
  <si>
    <t>139601102R00</t>
  </si>
  <si>
    <t xml:space="preserve">Ruční výkop jam, rýh a šachet v hornině tř. 3 </t>
  </si>
  <si>
    <t>m3</t>
  </si>
  <si>
    <t>pro zatažení izolace pod terén:(30,9+15,3+5,15+15,6+3,25+4,7+16,5)*0,6*0,5</t>
  </si>
  <si>
    <t>162201203R00</t>
  </si>
  <si>
    <t xml:space="preserve">Vodorovné přemíst.výkopku, kolečko hor.1-4, do 10m </t>
  </si>
  <si>
    <t>přebytečná zemina:27,42-18,28</t>
  </si>
  <si>
    <t>162201210R00</t>
  </si>
  <si>
    <t xml:space="preserve">Příplatek za dalš.10 m, kolečko, výkop. z hor.1- 4 </t>
  </si>
  <si>
    <t>přebytečná zemina:(27,42-18,28)*5</t>
  </si>
  <si>
    <t>162301102R00</t>
  </si>
  <si>
    <t xml:space="preserve">Vodorovné přemístění výkopku z hor.1-4 do 1000 m </t>
  </si>
  <si>
    <t>162701109R00</t>
  </si>
  <si>
    <t xml:space="preserve">Příplatek k vod. přemístění hor.1-4 za další 1 km </t>
  </si>
  <si>
    <t>přebytečná zemina:(27,42-18,28)*15</t>
  </si>
  <si>
    <t>167101101R00</t>
  </si>
  <si>
    <t xml:space="preserve">Nakládání výkopku z hor.1-4 v množství do 100 m3 </t>
  </si>
  <si>
    <t>174101102R00</t>
  </si>
  <si>
    <t xml:space="preserve">Zásyp ruční se zhutněním </t>
  </si>
  <si>
    <t>pro zatažení izolace pod terén:(30,9+15,3+5,15+15,6+3,25+4,7+16,5)*0,5*0,4</t>
  </si>
  <si>
    <t>199000002R00</t>
  </si>
  <si>
    <t xml:space="preserve">Poplatek za skládku horniny 1- 4 </t>
  </si>
  <si>
    <t>Svislé a kompletní konstrukce</t>
  </si>
  <si>
    <t>310236241RT1</t>
  </si>
  <si>
    <t>Zazdívka otvorů pl. 0,09 m2 cihlami, tl. zdi 30 cm s použitím suché maltové směsi</t>
  </si>
  <si>
    <t>kus</t>
  </si>
  <si>
    <t>310237241RT1</t>
  </si>
  <si>
    <t>Zazdívka otvorů pl. 0,25 m2 cihlami, tl. zdi 30 cm s použitím suché maltové směsi</t>
  </si>
  <si>
    <t>310237251RT1</t>
  </si>
  <si>
    <t>Zazdívka otvorů pl. 0,25 m2 cihlami, tl. zdi 45 cm s použitím suché maltové směsi</t>
  </si>
  <si>
    <t>340238212RT2</t>
  </si>
  <si>
    <t>Zazdívka otvorů pl.1 m2,cihlami tl.zdi nad 10 cm s použitím suché maltové směsi</t>
  </si>
  <si>
    <t>1,2*0,25+0,7*0,25+0,5*0,25+0,9*0,25+0,3*0,25*4+0,3*0,25*2</t>
  </si>
  <si>
    <t>4</t>
  </si>
  <si>
    <t>Vodorovné konstrukce</t>
  </si>
  <si>
    <t>411388531R00</t>
  </si>
  <si>
    <t xml:space="preserve">Zabetonování otvorů o ploše do 1 m2 ve stropech </t>
  </si>
  <si>
    <t>kolem prostupů VZT:(0,6*0,6-0,5*0,5)*0,25*2</t>
  </si>
  <si>
    <t>(0,3*1,5-0,2*1,4)*0,25</t>
  </si>
  <si>
    <t>5</t>
  </si>
  <si>
    <t>Komunikace</t>
  </si>
  <si>
    <t>564231111R00</t>
  </si>
  <si>
    <t xml:space="preserve">Podklad ze štěrkopísku po zhutnění tloušťky 10 cm </t>
  </si>
  <si>
    <t>okapový chodník:(30,9+15,3+5,15+15,6+3,25+4,7+16,5)*0,5</t>
  </si>
  <si>
    <t>596811111RT4</t>
  </si>
  <si>
    <t>916561111RT2</t>
  </si>
  <si>
    <t>Osazení záhon.obrubníků do lože z C 12/15 s opěrou včetně obrubníku   50/5/20 cm</t>
  </si>
  <si>
    <t>m</t>
  </si>
  <si>
    <t>okapový chodník:31,5+15,9+5,15+15,6+3,85+4,7+0,6+16,5</t>
  </si>
  <si>
    <t>61</t>
  </si>
  <si>
    <t>Upravy povrchů vnitřní</t>
  </si>
  <si>
    <t>610991111RX1</t>
  </si>
  <si>
    <t xml:space="preserve">Zakrývání podlahy </t>
  </si>
  <si>
    <t>pro výměnu oken v tělocvičně:18,0*2,0+12,0*2,0</t>
  </si>
  <si>
    <t>pro přístup k lešení u oken:(20,5+10,0)*1,5</t>
  </si>
  <si>
    <t>u ostatních měněných oken:4,0*2,0+6,0*2,0+2,8*1,2+2,72+1,97+1,96+1,35*2,0+3,5*2,0+4,0*2,0+3,5*2,0+6,5*2,0+2,8*1,2</t>
  </si>
  <si>
    <t>14,0*1,5+3,0*1,5</t>
  </si>
  <si>
    <t>pro prostupy VZT:4,3*2,0*3+4,3*1,35+2,9*2,0*2+2,9*2,55+3,99+2,72+1,97+3,08+1,96+5,75*2,0</t>
  </si>
  <si>
    <t>612401191RT2</t>
  </si>
  <si>
    <t>Omítka malých ploch vnitřních stěn do 0,09 m2 s použitím suché maltové směsi</t>
  </si>
  <si>
    <t>8+2+4+6</t>
  </si>
  <si>
    <t>612401291RT2</t>
  </si>
  <si>
    <t>Omítka malých ploch vnitřních stěn do 0,25 m2 s použitím suché maltové směsi</t>
  </si>
  <si>
    <t>6+4+4</t>
  </si>
  <si>
    <t>612401391RT2</t>
  </si>
  <si>
    <t>Omítka malých ploch vnitřních stěn do 1 m2 s použitím suché maltové směsi</t>
  </si>
  <si>
    <t>612409991RT2</t>
  </si>
  <si>
    <t>Začištění omítek kolem oken,dveří apod. s použitím suché maltové směsi</t>
  </si>
  <si>
    <t>(1,2+1,15)*2*2</t>
  </si>
  <si>
    <t>(1,2+1,45)*2*2</t>
  </si>
  <si>
    <t>(1,15+2,35)*2*12</t>
  </si>
  <si>
    <t>(1,0+0,55)*2</t>
  </si>
  <si>
    <t>(0,9+2,0)*2</t>
  </si>
  <si>
    <t>(0,55+0,55)*2*4</t>
  </si>
  <si>
    <t>(1,15+2,35)*2*8</t>
  </si>
  <si>
    <t>(0,6+0,6)*2*2</t>
  </si>
  <si>
    <t>(1,65+2,05)*2</t>
  </si>
  <si>
    <t>(1,2+1,45)*2*5</t>
  </si>
  <si>
    <t>612425931RT2</t>
  </si>
  <si>
    <t>Omítka vápenná vnitřního ostění - štuková s použitím suché maltové směsi</t>
  </si>
  <si>
    <t>(1,2+2*1,15)*2*0,2</t>
  </si>
  <si>
    <t>(1,2+2*1,45)*2*0,2</t>
  </si>
  <si>
    <t>(1,15+2*2,35)*12*0,2</t>
  </si>
  <si>
    <t>(1,0+2*0,55)*0,2</t>
  </si>
  <si>
    <t>(0,9+2*2,0)*0,2</t>
  </si>
  <si>
    <t>(0,55+2*0,55)*4*0,2</t>
  </si>
  <si>
    <t>(1,15+2*2,35)*8*0,2</t>
  </si>
  <si>
    <t>(0,6+2*0,6)*2*0,2</t>
  </si>
  <si>
    <t>(1,65+2*2,05)*0,2</t>
  </si>
  <si>
    <t>(1,2+2*1,45)*5*0,2</t>
  </si>
  <si>
    <t>632451022R00</t>
  </si>
  <si>
    <t xml:space="preserve">Vyrovnávací potěr MC 15, v pásu, tl. 30 mm </t>
  </si>
  <si>
    <t>(1,2)*2*0,2</t>
  </si>
  <si>
    <t>(1,15)*12*0,2</t>
  </si>
  <si>
    <t>(1,0)*0,2</t>
  </si>
  <si>
    <t>(0,55)*4*0,2</t>
  </si>
  <si>
    <t>(1,15)*8*0,2</t>
  </si>
  <si>
    <t>(0,6)*2*0,2</t>
  </si>
  <si>
    <t>(1,2)*5*0,2</t>
  </si>
  <si>
    <t>(0,9)*2*0,2</t>
  </si>
  <si>
    <t>(1,65)*2*0,2</t>
  </si>
  <si>
    <t>62</t>
  </si>
  <si>
    <t>Úpravy povrchů vnější</t>
  </si>
  <si>
    <t>610991111VL1</t>
  </si>
  <si>
    <t>pod lešením:(32,6+15,6+32,6+6,15+15,0+3,2+5,2+15,6)*1,5</t>
  </si>
  <si>
    <t>620991121R00</t>
  </si>
  <si>
    <t xml:space="preserve">Zakrývání výplní vnějších otvorů z lešení </t>
  </si>
  <si>
    <t>1,2*1,15*2</t>
  </si>
  <si>
    <t>1,2*1,45*2</t>
  </si>
  <si>
    <t>1,15*2,35*12</t>
  </si>
  <si>
    <t>1,0*0,55</t>
  </si>
  <si>
    <t>0,9*2,0</t>
  </si>
  <si>
    <t>0,55*0,55*4</t>
  </si>
  <si>
    <t>1,15*2,35*8</t>
  </si>
  <si>
    <t>0,6*0,6*2</t>
  </si>
  <si>
    <t>1,65*2,05</t>
  </si>
  <si>
    <t>1,2*1,45*5</t>
  </si>
  <si>
    <t>30,6+15,6+5,15+15,0+30,6+3,25+4,1+0,6+15,6</t>
  </si>
  <si>
    <t>622311521VL1</t>
  </si>
  <si>
    <t>Zateplovací systém sokl, XPS tl. 30 mm s mozaikovou omítkou</t>
  </si>
  <si>
    <t>ostění dveří:0,3*0,5*4</t>
  </si>
  <si>
    <t>30,5*0,5</t>
  </si>
  <si>
    <t>15,6*0,5+5,15*0,5</t>
  </si>
  <si>
    <t>15,0*0,5+3,25*0,5</t>
  </si>
  <si>
    <t>4,1*0,5+0,6*0,5+15,6*0,5</t>
  </si>
  <si>
    <t>622401971VL1</t>
  </si>
  <si>
    <t xml:space="preserve">Penetrace podkladu pro zvýšení přilnavos. </t>
  </si>
  <si>
    <t>0,6+44,90+44,9+63,675+12,18+632,973</t>
  </si>
  <si>
    <t>622421301VL2</t>
  </si>
  <si>
    <t>Zateplovací systém ostění otvorů XPS - F tl. 30 mm se silikonovou omítkou 1,5 mm, lambda=0,039W/mK</t>
  </si>
  <si>
    <t>(1,2+2*1,15)*2*0,3</t>
  </si>
  <si>
    <t>(1,2+2*1,45)*2*0,3</t>
  </si>
  <si>
    <t>(1,15+2*2,35)*12*0,3</t>
  </si>
  <si>
    <t>(1,0+2*0,55)*0,3</t>
  </si>
  <si>
    <t>(0,9+2*2,0)*0,3</t>
  </si>
  <si>
    <t>(0,55+2*0,55)*4*0,3</t>
  </si>
  <si>
    <t>(1,15+2*2,85)*8*0,3</t>
  </si>
  <si>
    <t>(0,6+2*06)*2*0,3</t>
  </si>
  <si>
    <t>(1,65+2*2,05)*0,3</t>
  </si>
  <si>
    <t>(1,2+2*1,45)*5*0,3</t>
  </si>
  <si>
    <t>622421306VL1</t>
  </si>
  <si>
    <t>Zateplovací systém pod parap. plechy extrud. polystyr. 30 mm</t>
  </si>
  <si>
    <t>(1,2)*2*0,3</t>
  </si>
  <si>
    <t>(1,15)*12*0,3</t>
  </si>
  <si>
    <t>(1,0)*0,3</t>
  </si>
  <si>
    <t>(0,55)*4*0,3</t>
  </si>
  <si>
    <t>(1,15)*8*0,3</t>
  </si>
  <si>
    <t>(0,6)*2*0,3</t>
  </si>
  <si>
    <t>(1,2)*5*0,3</t>
  </si>
  <si>
    <t>30,6*(7,435-0,5)</t>
  </si>
  <si>
    <t>15,6*(7,435-0,5)+15,6*0,45/2+0,3*0,735*2+5,15*(3,35-0,5)</t>
  </si>
  <si>
    <t>15,0*(3,115-0,05)+0,45*0,45*2+0,4*0,25+30,6*(7,435-2,65)+3,25*(3,22-0,5)</t>
  </si>
  <si>
    <t>4,1*(3,02-0,5)+0,4*0,25+0,6*(3,15-0,5)+15,6*(7,435+0,5)+15,6*0,45/2+0,3*0,735*2</t>
  </si>
  <si>
    <t>podhledy říms:(30,6+30,6)*0,35</t>
  </si>
  <si>
    <t>odpočet otvorů:-1,2*1,15*2</t>
  </si>
  <si>
    <t>-1,15*2,35*12</t>
  </si>
  <si>
    <t>-1,0*0,55</t>
  </si>
  <si>
    <t>-0,9*2,0</t>
  </si>
  <si>
    <t>-0,55*0,55*4</t>
  </si>
  <si>
    <t>-1,15*2,35*8</t>
  </si>
  <si>
    <t>-0,6*0,6*2</t>
  </si>
  <si>
    <t>-1,65*2,05</t>
  </si>
  <si>
    <t>-1,2*1,15*2</t>
  </si>
  <si>
    <t>-1,2*1,45</t>
  </si>
  <si>
    <t>622421491R00</t>
  </si>
  <si>
    <t xml:space="preserve">Doplňky zatepl. systémů, rohová lišta </t>
  </si>
  <si>
    <t>kolem otvorů:(1,2+2*1,15)*2</t>
  </si>
  <si>
    <t>(1,2+2*1,45)*2</t>
  </si>
  <si>
    <t>(1,15+2*2,35)*12</t>
  </si>
  <si>
    <t>(1,0+2*0,55)</t>
  </si>
  <si>
    <t>(0,9+2*2,0)</t>
  </si>
  <si>
    <t>(0,55+2*0,55)*4</t>
  </si>
  <si>
    <t>(1,15+2*2,85)*8</t>
  </si>
  <si>
    <t>(0,6+2*0,6)*2</t>
  </si>
  <si>
    <t>(1,65+2*2,05)</t>
  </si>
  <si>
    <t>(1,2+2*1,15)*2</t>
  </si>
  <si>
    <t>(1,2+2*1,45)*5</t>
  </si>
  <si>
    <t>rohy budovy:7,45*4+3,2+30,6*2+15,1+3,65</t>
  </si>
  <si>
    <t>622421492R00</t>
  </si>
  <si>
    <t xml:space="preserve">Doplňky zatepl. systémů, okenní lišta s okapnicí </t>
  </si>
  <si>
    <t>1,2*2</t>
  </si>
  <si>
    <t>1,15*12</t>
  </si>
  <si>
    <t>1,0</t>
  </si>
  <si>
    <t>0,9</t>
  </si>
  <si>
    <t>0,55*4</t>
  </si>
  <si>
    <t>1,15*8</t>
  </si>
  <si>
    <t>0,6*2</t>
  </si>
  <si>
    <t>1,65</t>
  </si>
  <si>
    <t>1,2*5</t>
  </si>
  <si>
    <t>622421494VL1</t>
  </si>
  <si>
    <t xml:space="preserve">Doplňky zatepl. systémů, APU lišta s tkan </t>
  </si>
  <si>
    <t>622422111VL5</t>
  </si>
  <si>
    <t>Příplatek za vyrovnání podkladu EPS tl. 10 a 20 mm zvýšená spotřeba osaz. tmelu</t>
  </si>
  <si>
    <t>předpoklad 1/3 ploch:(0,6+44,9+44,9+63,675+12,18+632,973)/3</t>
  </si>
  <si>
    <t>622451131R00</t>
  </si>
  <si>
    <t xml:space="preserve">Omítka vnější stěn, MC, hladká, složitost 1 - 2 </t>
  </si>
  <si>
    <t>po odsekaném obkladu:(15,3-1,75+0,15+0,15)*0,5</t>
  </si>
  <si>
    <t>622753211U00</t>
  </si>
  <si>
    <t xml:space="preserve">KZS dilatační lišta rohová </t>
  </si>
  <si>
    <t>3,25+3,3</t>
  </si>
  <si>
    <t>622903110VL1</t>
  </si>
  <si>
    <t>Příprava podkladu - omytí tlak.vodou / ruční očištění</t>
  </si>
  <si>
    <t>979990001VL1</t>
  </si>
  <si>
    <t xml:space="preserve">Poplatek za likvidaci odpadů z montáže ETICS </t>
  </si>
  <si>
    <t>soub</t>
  </si>
  <si>
    <t>64</t>
  </si>
  <si>
    <t>Výplně otvorů</t>
  </si>
  <si>
    <t>644941111</t>
  </si>
  <si>
    <t xml:space="preserve">Dodávka a osazení ventilační mřížka 30x30 cm </t>
  </si>
  <si>
    <t>východ:6</t>
  </si>
  <si>
    <t>644941112</t>
  </si>
  <si>
    <t>Dodávka a osazení ventilační mřížka 60x30 cm viz. D/1</t>
  </si>
  <si>
    <t>94</t>
  </si>
  <si>
    <t>Lešení a stavební výtahy</t>
  </si>
  <si>
    <t>941941041R00</t>
  </si>
  <si>
    <t xml:space="preserve">Montáž lešení leh.řad.s podlahami,š.1,2 m, H 10 m </t>
  </si>
  <si>
    <t>32,6*7,65+17,6*7,65+32,6*4,65+6,15*3,5+16,0*3,0+(4,2+5,2)*3,0+17,6*7,65</t>
  </si>
  <si>
    <t>941941291R00</t>
  </si>
  <si>
    <t xml:space="preserve">Příplatek za každý měsíc použití lešení k pol.1041 </t>
  </si>
  <si>
    <t>(32,6*7,65+17,6*7,65+32,6*4,65+6,15*3,5+16,0*3,0+(4,2+5,2)*3,0+17,6*7,65)*2</t>
  </si>
  <si>
    <t>941941841R00</t>
  </si>
  <si>
    <t xml:space="preserve">Demontáž lešení leh.řad.s podlahami,š.1,2 m,H 10 m </t>
  </si>
  <si>
    <t>941955001R00</t>
  </si>
  <si>
    <t xml:space="preserve">Lešení lehké pomocné, výška podlahy do 1,2 m </t>
  </si>
  <si>
    <t>u ostatních měněných oken:4,0*1,5+6,0*1,5+2,8*1,2+2,72+1,97+1,96+1,35*1,5+3,5*1,5+4,0*1,5+3,5*1,5+6,5*1,5+2,8*1,2</t>
  </si>
  <si>
    <t>pro prostupy VZT:4,3*1,5*3+4,3*1,35+2,9*1,5*2+2,9*2,55+3,99+2,72+1,97+3,08+1,96</t>
  </si>
  <si>
    <t>3,0*1,5</t>
  </si>
  <si>
    <t>941955004R00</t>
  </si>
  <si>
    <t xml:space="preserve">Lešení lehké pomocné, výška podlahy do 3,5 m </t>
  </si>
  <si>
    <t>pro výměnu oken v tělocvičně:18,0*1,5+12,0*1,5</t>
  </si>
  <si>
    <t>pro VZT ve fitnes:5,75*1,5</t>
  </si>
  <si>
    <t>944944011R00</t>
  </si>
  <si>
    <t xml:space="preserve">Montáž ochranné sítě z umělých vláken </t>
  </si>
  <si>
    <t>944944031R00</t>
  </si>
  <si>
    <t xml:space="preserve">Příplatek za každý měsíc použití sítí k pol. 4011 </t>
  </si>
  <si>
    <t>944944081R00</t>
  </si>
  <si>
    <t xml:space="preserve">Demontáž ochranné sítě z umělých vláken </t>
  </si>
  <si>
    <t>944945012R00</t>
  </si>
  <si>
    <t xml:space="preserve">Montáž záchytné stříšky H 4,5 m, šířky do 2 m </t>
  </si>
  <si>
    <t>944945192R00</t>
  </si>
  <si>
    <t xml:space="preserve">Příplatek za každý měsíc použ.stříšky, k pol. 5012 </t>
  </si>
  <si>
    <t>6,0*2</t>
  </si>
  <si>
    <t>944945812R00</t>
  </si>
  <si>
    <t xml:space="preserve">Demontáž záchytné stříšky H 4,5 m, šířky do 2 m </t>
  </si>
  <si>
    <t>946941102RT3</t>
  </si>
  <si>
    <t>sada</t>
  </si>
  <si>
    <t>pro bour otvorů ve stropu tělocvičny:1</t>
  </si>
  <si>
    <t>946941192RT3</t>
  </si>
  <si>
    <t>den</t>
  </si>
  <si>
    <t>946941802RT3</t>
  </si>
  <si>
    <t>95</t>
  </si>
  <si>
    <t>Dokončovací konstrukce na pozemních stavbách</t>
  </si>
  <si>
    <t>952901111R00</t>
  </si>
  <si>
    <t xml:space="preserve">Vyčištění budov o výšce podlaží do 4 m </t>
  </si>
  <si>
    <t>7,61+3,99+2,72+1,97+3,08+1,96+16,1+43,99+22,71+40,5+117,69+6,16+17,2</t>
  </si>
  <si>
    <t>16,1+67,56</t>
  </si>
  <si>
    <t>952901114R00</t>
  </si>
  <si>
    <t xml:space="preserve">Vyčištění budov o výšce podlaží nad 4 m </t>
  </si>
  <si>
    <t>96</t>
  </si>
  <si>
    <t>Bourání konstrukcí</t>
  </si>
  <si>
    <t>9-01</t>
  </si>
  <si>
    <t xml:space="preserve">Demontáž větracích mřížek z fasády </t>
  </si>
  <si>
    <t>97</t>
  </si>
  <si>
    <t>Prorážení otvorů</t>
  </si>
  <si>
    <t>971033331R00</t>
  </si>
  <si>
    <t xml:space="preserve">Vybourání otv. zeď cihel. pl.0,09 m2, tl.15cm, MVC </t>
  </si>
  <si>
    <t>4+2</t>
  </si>
  <si>
    <t>971033441R00</t>
  </si>
  <si>
    <t xml:space="preserve">Vybourání otv. zeď cihel. pl.0,25 m2, tl.30cm, MVC </t>
  </si>
  <si>
    <t>971035341R00</t>
  </si>
  <si>
    <t xml:space="preserve">Vybourání otv. zeď cihel. pl.0,09 m2, tl.30 cm, MC </t>
  </si>
  <si>
    <t>971035431R00</t>
  </si>
  <si>
    <t xml:space="preserve">Vybourání otv. zeď cihel. pl.0,25 m2, tl.15 cm, MC </t>
  </si>
  <si>
    <t>971035451R00</t>
  </si>
  <si>
    <t xml:space="preserve">Vybourání otv. zeď cihel. pl.0,25 m2, tl.45 cm, MC </t>
  </si>
  <si>
    <t>971035531R00</t>
  </si>
  <si>
    <t xml:space="preserve">Vybourání otv. zeď cihel. pl. 1 m2, tl. 15 cm, MC </t>
  </si>
  <si>
    <t>1,2*0,25</t>
  </si>
  <si>
    <t>972054491R00</t>
  </si>
  <si>
    <t xml:space="preserve">Vybourání otv. stropy ŽB pl. 1 m2, tl. nad 8 cm </t>
  </si>
  <si>
    <t>strop nad tělocvičnou :0,6*0,6*0,2*2</t>
  </si>
  <si>
    <t>strop nad nářaďovnou:1,5*0,3*0,2</t>
  </si>
  <si>
    <t>978059631R00</t>
  </si>
  <si>
    <t xml:space="preserve">Odsekání vnějších obkladů stěn nad 2 m2 </t>
  </si>
  <si>
    <t>sever:(15,3-1,75+0,15+0,15)*0,5</t>
  </si>
  <si>
    <t>99</t>
  </si>
  <si>
    <t>Staveništní přesun hmot</t>
  </si>
  <si>
    <t>999281111R00</t>
  </si>
  <si>
    <t xml:space="preserve">Přesun hmot pro opravy a údržbu do výšky 25 m </t>
  </si>
  <si>
    <t>t</t>
  </si>
  <si>
    <t>711</t>
  </si>
  <si>
    <t>Izolace proti vodě</t>
  </si>
  <si>
    <t>711132311VL2</t>
  </si>
  <si>
    <t xml:space="preserve">Prov. izolace nopovou fólií svisle, vč.uchyc.prvků </t>
  </si>
  <si>
    <t>711132311VL3</t>
  </si>
  <si>
    <t>Prov. izolace nopovou fólií svisle - ukončovací lišta (D + M)</t>
  </si>
  <si>
    <t>30,5+15,6+5,15+15,0+3,25+4,1+0,6+15,6</t>
  </si>
  <si>
    <t>998711101R00</t>
  </si>
  <si>
    <t xml:space="preserve">Přesun hmot pro izolace proti vodě, výšky do 6 m </t>
  </si>
  <si>
    <t>712</t>
  </si>
  <si>
    <t>Živičné krytiny</t>
  </si>
  <si>
    <t>712300831RT1</t>
  </si>
  <si>
    <t>Odstranění živičné krytiny střech do 10° 1vrstvé z ploch jednotlivě do 10 m2</t>
  </si>
  <si>
    <t>strop nad nářaďovnou a tělocvičnou:0,6*0,6*2</t>
  </si>
  <si>
    <t>0,3*1,5*2</t>
  </si>
  <si>
    <t>712310900VL1</t>
  </si>
  <si>
    <t>Údržba krytiny střech do 10°, očištění stávající asf krytiny od hrubých i jemných nečistot</t>
  </si>
  <si>
    <t>vodorovná:30,58*15,98+3,25*4,35+14,1*2,9+(16,55+15,00)/2*4,75</t>
  </si>
  <si>
    <t>boky atik svislá  :((15,5+0,4+0,4)*0,2*2+30,58*0,2+(1,25+10,41+1,9)*0,2+3,25*0,2+4,75*0,2+4,6*0,2+2,9*0,2)</t>
  </si>
  <si>
    <t>712310901RZ1</t>
  </si>
  <si>
    <t>Údržba krytiny střech do 10°, za studena ALP 1 x nátěr - včetně dodávky ALP</t>
  </si>
  <si>
    <t>712341659RT1</t>
  </si>
  <si>
    <t>Povlaková krytina střech do 10°, NAIP bodově 1 vrstva - materiál ve specifikaci</t>
  </si>
  <si>
    <t>712371801VL2</t>
  </si>
  <si>
    <t>vč. opracování detailů, prostupů, dodávky a montáže systémových plechových lišt atd.:</t>
  </si>
  <si>
    <t>atiky vodor:15,74*0,4*2+3,25*0,4+4,6*0,4+4,75*0,4</t>
  </si>
  <si>
    <t>712391171RT1</t>
  </si>
  <si>
    <t>Povlaková krytina střech do 10°, podklad. textilie 1 vrstva - materiál ve specifikaci</t>
  </si>
  <si>
    <t>712941963RT1</t>
  </si>
  <si>
    <t>Údržba proniků ventilací apod. pásy přitav. NAIP 1 vrstva - asf.pás ve specifikaci</t>
  </si>
  <si>
    <t>strop nad nářaďovnou a tělocvičnou:2+1</t>
  </si>
  <si>
    <t>62852310</t>
  </si>
  <si>
    <t>Pás modifikovaný asfalt</t>
  </si>
  <si>
    <t>vodorovná:(30,58*15,98+3,25*4,35+14,1*2,9+(16,55+15,00)/2*4,75)*1,15</t>
  </si>
  <si>
    <t>boky atik svislá  :(((15,5+0,4+0,4)*0,2*2+30,58*0,2+(1,25+10,41+1,9)*0,2+3,25*0,2+4,75*0,2+4,6*0,2+2,9*0,2))*1,15</t>
  </si>
  <si>
    <t>zapravení prostupů VZT:4*2,0*1,15</t>
  </si>
  <si>
    <t>69366058</t>
  </si>
  <si>
    <t>Geotextílie  500 g/m2</t>
  </si>
  <si>
    <t>vodorovná:(30,58*15,98+3,25*4,35+14,1*2,9+(16,55+15,00)/2*4,75)*1,1</t>
  </si>
  <si>
    <t>boky atik svislá  :(((15,5+0,4+0,4)*0,2*2+30,58*0,2+(1,25+10,41+1,9)*0,2+3,25*0,2+4,75*0,2+4,6*0,2+2,9*0,2))*1,1</t>
  </si>
  <si>
    <t>atiky vodor:(15,74*0,4*2+3,25*0,4+4,6*0,4+4,75*0,4)*1,1</t>
  </si>
  <si>
    <t>998712102R00</t>
  </si>
  <si>
    <t xml:space="preserve">Přesun hmot pro povlakové krytiny, výšky do 12 m </t>
  </si>
  <si>
    <t>713</t>
  </si>
  <si>
    <t>Izolace tepelné</t>
  </si>
  <si>
    <t>713131142R00</t>
  </si>
  <si>
    <t xml:space="preserve">Montáž izolace na tmel a hmožd.4 ks/m2, cihla plná </t>
  </si>
  <si>
    <t>boky atik  :(15,5+0,4+0,4)*0,2*2+30,58*0,2+(1,25+10,41+1,9)*0,2+3,25*0,2+4,75*0,2+4,6*0,2+2,9*0,2</t>
  </si>
  <si>
    <t>713141111VL4</t>
  </si>
  <si>
    <t>Izolace tepelná střech 1vrstvá, zateplení horní strany atiky pod OSB desku</t>
  </si>
  <si>
    <t>atiky:15,74*0,4*2+3,25*0,4+4,6*0,4+4,75*0,4</t>
  </si>
  <si>
    <t>713141126VL1</t>
  </si>
  <si>
    <t>Izolace tepelná střech dvouvrstvá, desky s vystříd spár, mechanicky kotveno</t>
  </si>
  <si>
    <t>28375705</t>
  </si>
  <si>
    <t>Deska izolační stabilizov. EPS 150S  1000 x 500 mm</t>
  </si>
  <si>
    <t>vodorovná:(30,58*15,98+3,25*4,35+14,1*2,9+(16,55+15,00)/2*4,75)*(0,1+0,12)*1,05</t>
  </si>
  <si>
    <t>vodorovná odpočet plochy s vatou:-(14,5*1,99+13,49*2,9+3,1*1,1)*(0,1+0,12)*1,05</t>
  </si>
  <si>
    <t>vodorovná s vatou:(14,5*1,99+13,49*2,9+3,1*1,1)*0,14*1,05</t>
  </si>
  <si>
    <t>atiky vodorovná:(15,74*0,4*2+3,25*0,4+4,6*0,4+4,75*0,4)*0,12*1,05</t>
  </si>
  <si>
    <t>boky atik  :((15,5+0,4+0,4)*0,2*2+30,58*0,2+(1,25+10,41+1,9)*0,2+3,25*0,2+4,75*0,2+4,6*0,2+2,9*0,2)*0,12*1,05</t>
  </si>
  <si>
    <t>63140508 V1</t>
  </si>
  <si>
    <t>Deska izolač. min.vlna tl. 80mm lambda max = 0,039 W/mK</t>
  </si>
  <si>
    <t>vodorovná s vatou - Broof T3:(14,5*1,99+13,49*2,9+3,1*1,1)*1,05</t>
  </si>
  <si>
    <t>998713103R00</t>
  </si>
  <si>
    <t xml:space="preserve">Přesun hmot pro izolace tepelné, výšky do 24 m </t>
  </si>
  <si>
    <t>721</t>
  </si>
  <si>
    <t>Vnitřní kanalizace</t>
  </si>
  <si>
    <t>721003101</t>
  </si>
  <si>
    <t>soubor</t>
  </si>
  <si>
    <t>PD zatím neřeší - jedná se hrubý odhad:1</t>
  </si>
  <si>
    <t>730</t>
  </si>
  <si>
    <t>Ústřední vytápění</t>
  </si>
  <si>
    <t>73021201</t>
  </si>
  <si>
    <t>73021202</t>
  </si>
  <si>
    <t xml:space="preserve">Vyregulování otopné soustavy </t>
  </si>
  <si>
    <t>kpl</t>
  </si>
  <si>
    <t>764</t>
  </si>
  <si>
    <t>Konstrukce klempířské</t>
  </si>
  <si>
    <t>764323230VL3</t>
  </si>
  <si>
    <t>Oplechování okapů Pz poplast plech, rš 330 mm mPVC krytina, vč podkladní kce a OSB desky</t>
  </si>
  <si>
    <t>30,58*2</t>
  </si>
  <si>
    <t>14,25</t>
  </si>
  <si>
    <t>3,75</t>
  </si>
  <si>
    <t>764323830R00</t>
  </si>
  <si>
    <t xml:space="preserve">Demont. oplech. okapů, živičná krytina, rš 330 mm </t>
  </si>
  <si>
    <t>764352207VL1</t>
  </si>
  <si>
    <t>Žlaby z plechu podokapní půlkruhové, rš 500 mm Pz polak plech</t>
  </si>
  <si>
    <t>K/6:30,58*2</t>
  </si>
  <si>
    <t>K/7:14,25</t>
  </si>
  <si>
    <t>K/8:3,75</t>
  </si>
  <si>
    <t>764352810R00</t>
  </si>
  <si>
    <t xml:space="preserve">Demontáž žlabů půlkruh. rovných, rš 330 mm, do 30° </t>
  </si>
  <si>
    <t>764359212VL2</t>
  </si>
  <si>
    <t>Kotlík z plechu kónický pro trouby D do 125 mm Pz polak plech</t>
  </si>
  <si>
    <t>2+1+2+2</t>
  </si>
  <si>
    <t>764410260VL2</t>
  </si>
  <si>
    <t>K/2:1,2*(4+2+5)</t>
  </si>
  <si>
    <t>K/1:1,15*(12+8)</t>
  </si>
  <si>
    <t>K/5:1,0*1</t>
  </si>
  <si>
    <t>K/4:0,55*4</t>
  </si>
  <si>
    <t>K/3:0,6*2</t>
  </si>
  <si>
    <t>764410850R00</t>
  </si>
  <si>
    <t xml:space="preserve">Demontáž oplechování parapetů,rš od 100 do 330 mm </t>
  </si>
  <si>
    <t>1,2*(4+2+5)</t>
  </si>
  <si>
    <t>1,15*(12+8)</t>
  </si>
  <si>
    <t>1,0*1</t>
  </si>
  <si>
    <t>764430220VL3</t>
  </si>
  <si>
    <t>Oplechování atiky z Pz poplast plechu, rš 150 mm vč. podkladní OSB desky</t>
  </si>
  <si>
    <t>atiky:15,74*2+3,25+4,6+4,75</t>
  </si>
  <si>
    <t>764430840R00</t>
  </si>
  <si>
    <t xml:space="preserve">Demontáž oplechování zdí,rš od 330 do 500 mm </t>
  </si>
  <si>
    <t>764454202VL0</t>
  </si>
  <si>
    <t>Odpadní trouby z Pz polak plechu, kruhové, D 100 mm</t>
  </si>
  <si>
    <t>K/9,10,11,12:7,7*3+0,9+5,2+3,0*2</t>
  </si>
  <si>
    <t>764454802R00</t>
  </si>
  <si>
    <t xml:space="preserve">Demontáž odpadních trub kruhových,D 120 mm </t>
  </si>
  <si>
    <t>7,7*3+0,9+5,2+3,0*2</t>
  </si>
  <si>
    <t>764751133VL2</t>
  </si>
  <si>
    <t xml:space="preserve">Pz polak plech koleno troury odpad D 100 </t>
  </si>
  <si>
    <t>3+2+2+3+3+3</t>
  </si>
  <si>
    <t>998764104R00</t>
  </si>
  <si>
    <t xml:space="preserve">Přesun hmot pro klempířské konstr., výšky do 36 m </t>
  </si>
  <si>
    <t>766</t>
  </si>
  <si>
    <t>Konstrukce truhlářské</t>
  </si>
  <si>
    <t>766694112R00</t>
  </si>
  <si>
    <t xml:space="preserve">Montáž parapetních desek š.do 30 cm,dl.do 160 cm </t>
  </si>
  <si>
    <t>2+2+12+1+4+8+2+2+5</t>
  </si>
  <si>
    <t>766825821VL1</t>
  </si>
  <si>
    <t xml:space="preserve">Demontáž školní tabule </t>
  </si>
  <si>
    <t>východní fasáda:1</t>
  </si>
  <si>
    <t>60775352</t>
  </si>
  <si>
    <t>(1,2*4+1,15*12+1,0+0,55*4+1,15*8+0,6*2+1,2*2+1,2*5)*1,15</t>
  </si>
  <si>
    <t>998766103R00</t>
  </si>
  <si>
    <t xml:space="preserve">Přesun hmot pro truhlářské konstr., výšky do 24 m </t>
  </si>
  <si>
    <t>767</t>
  </si>
  <si>
    <t>Konstrukce zámečnické</t>
  </si>
  <si>
    <t>76700005</t>
  </si>
  <si>
    <t>Žebřík na střechu -demontáž, prodloužení kotevních prvků a montáž po zateplení fasády</t>
  </si>
  <si>
    <t>Z/3:1</t>
  </si>
  <si>
    <t>76700006</t>
  </si>
  <si>
    <t>D+M nové ocelové pozinkované nosné konstrukce pro VZT jednotky na střeše</t>
  </si>
  <si>
    <t>Z/1:1</t>
  </si>
  <si>
    <t>76700008</t>
  </si>
  <si>
    <t xml:space="preserve">Demontáž a likvidace mříží </t>
  </si>
  <si>
    <t>0,6*0,6*4+1,0*0,6+1,2*1,2*4+1,0*2,0</t>
  </si>
  <si>
    <t>76700009</t>
  </si>
  <si>
    <t>D + M nových mříží v rozsahu a členění dle původ. předsazení o tl. izolantu na líc fasády (pozink.)</t>
  </si>
  <si>
    <t>Z/2:0,6*0,6*4+1,0*0,6+1,2*1,2*4+1,0*2,0</t>
  </si>
  <si>
    <t>767991912R00</t>
  </si>
  <si>
    <t xml:space="preserve">Řezání plamenem (samostatně) </t>
  </si>
  <si>
    <t>strop nad nářaďovnou a tělocvičnou do trapéz plechu:0,6*4*2</t>
  </si>
  <si>
    <t>(0,3+1,5)*2</t>
  </si>
  <si>
    <t>998767102R00</t>
  </si>
  <si>
    <t xml:space="preserve">Přesun hmot pro zámečnické konstr., výšky do 12 m </t>
  </si>
  <si>
    <t>769</t>
  </si>
  <si>
    <t>Otvorové prvky z plastu</t>
  </si>
  <si>
    <t>769001</t>
  </si>
  <si>
    <t>D+M plast. výplní otvorů, vč. zednického zapravení vč. dem. a likvidace původ, Uw = 1,2 W/m2K</t>
  </si>
  <si>
    <t>P/1 viz. výpis:12+8</t>
  </si>
  <si>
    <t>769002</t>
  </si>
  <si>
    <t>D+M plast. výplní otvorů, vč. zednického zapravení vč. dem a likvidace původního, Uw = 1,2 W/m2K</t>
  </si>
  <si>
    <t>P/2 viz. výpis:4</t>
  </si>
  <si>
    <t>769003</t>
  </si>
  <si>
    <t>D+M plast. výplní otvorů vč. zednického zapravení vč. dem. a likvidace původního, Uw = 1,2 W/m2K</t>
  </si>
  <si>
    <t>P/3 viz. výpis:1+6</t>
  </si>
  <si>
    <t>769004</t>
  </si>
  <si>
    <t>D+M plast. výplní otvorů, vč. zednického zapravení vč. dem. a likvidace původních, Uw = 1,2 W/m2K</t>
  </si>
  <si>
    <t>P/4 viz. výpis:2</t>
  </si>
  <si>
    <t>769005</t>
  </si>
  <si>
    <t>D+M plast. výplní otvorů vč. zednického zapravení vč. dem. a likvidace původních, Uw = 1,2 W/m2K</t>
  </si>
  <si>
    <t>P/5 viz. výpis:4</t>
  </si>
  <si>
    <t>769006</t>
  </si>
  <si>
    <t>P/6 viz. výpis:1</t>
  </si>
  <si>
    <t>769007</t>
  </si>
  <si>
    <t>D+ M hliníkových výplní otvorů vč. dem. a likvidace původních, Uw = 1,2 W/m2K</t>
  </si>
  <si>
    <t>H/1 viz. výpis:1</t>
  </si>
  <si>
    <t>769008</t>
  </si>
  <si>
    <t>D+M hliníkových výplní otvorů, vč. dem. a likvidace původ, Uw = 1,2 W/m2K</t>
  </si>
  <si>
    <t>H/2 viz. výpis:1</t>
  </si>
  <si>
    <t>769040</t>
  </si>
  <si>
    <t>D+M obvodové parotěsné a paropropustné pásky (všechny měněné výplně otvorů)</t>
  </si>
  <si>
    <t>783</t>
  </si>
  <si>
    <t>Nátěry</t>
  </si>
  <si>
    <t>783201811R00</t>
  </si>
  <si>
    <t xml:space="preserve">Odstranění nátěrů z kovových konstrukcí oškrábáním </t>
  </si>
  <si>
    <t>Z/3 žebřík:6,6*0,35*2</t>
  </si>
  <si>
    <t>783225600R00</t>
  </si>
  <si>
    <t xml:space="preserve">Nátěr syntetický kovových konstrukcí 2x email </t>
  </si>
  <si>
    <t>Z/1:(4,2+4,2+1,0*3+0,5*4)*0,1*4</t>
  </si>
  <si>
    <t>Z/2:(0,6*0,6*4+1,0*0,6+1,2*1,2*4+1,0*2,0)*3</t>
  </si>
  <si>
    <t>Z/3:6,6*0,35*2</t>
  </si>
  <si>
    <t>783226100R00</t>
  </si>
  <si>
    <t xml:space="preserve">Nátěr syntetický kovových konstrukcí základní </t>
  </si>
  <si>
    <t>784</t>
  </si>
  <si>
    <t>Malby</t>
  </si>
  <si>
    <t>784191101R00</t>
  </si>
  <si>
    <t xml:space="preserve">Penetrace podkladu univerzální 1x </t>
  </si>
  <si>
    <t>stěny směněnými výplněmi otvorů:(5,75+8,8+4,0+1,35+1,7+1,1+1,1+7,65)*2,6+2,8*7,1+(5,75+11,75)*3,8</t>
  </si>
  <si>
    <t>23,6*7,1*2</t>
  </si>
  <si>
    <t>stěny s prostupy VZT:5,75*7,1+(1,95+1,1+1,5+1,5+1,6+2,3+1,25+2,9*4+4,3*5)*2,6</t>
  </si>
  <si>
    <t>784195112R00</t>
  </si>
  <si>
    <t xml:space="preserve">Malba tekutá standard, bílá, 2 x </t>
  </si>
  <si>
    <t>784402801R00</t>
  </si>
  <si>
    <t xml:space="preserve">Odstranění malby oškrábáním v místnosti H do 3,8 m </t>
  </si>
  <si>
    <t>M21</t>
  </si>
  <si>
    <t>Elektromontáže</t>
  </si>
  <si>
    <t>210555011</t>
  </si>
  <si>
    <t>Demontáž a likvidace původního hromosvodu na fasádě</t>
  </si>
  <si>
    <t>8,0*4+3,5*2+5,0*2</t>
  </si>
  <si>
    <t>210555012</t>
  </si>
  <si>
    <t>Demontáž a likvidace původního hromosvodu na střeše</t>
  </si>
  <si>
    <t>30,3*2+15,7*4+4,0+2,9+1,5+11,0+35,0+14,7+5,5</t>
  </si>
  <si>
    <t>210555111</t>
  </si>
  <si>
    <t xml:space="preserve">Nový hromosvod na fasádě v rozsahu původního </t>
  </si>
  <si>
    <t>210555112</t>
  </si>
  <si>
    <t xml:space="preserve">Nový hromosvod na střeše v rozsahu původního </t>
  </si>
  <si>
    <t>210555210</t>
  </si>
  <si>
    <t>Na pojení nového hromosvodu na stávající vývody uzemění</t>
  </si>
  <si>
    <t>210555291</t>
  </si>
  <si>
    <t xml:space="preserve">Revize hromosvodu </t>
  </si>
  <si>
    <t>211000031</t>
  </si>
  <si>
    <t>Úpravy st. el. instalace na fasádě posunutí svítidla o tloušťku zateplení</t>
  </si>
  <si>
    <t>211000032</t>
  </si>
  <si>
    <t>Zřízení přívodů elektro pro VZT jednotky, vč. zednických přípomocí a zapravení</t>
  </si>
  <si>
    <t>M24</t>
  </si>
  <si>
    <t>Montáže vzduchotechnických zařízení</t>
  </si>
  <si>
    <t>241000133</t>
  </si>
  <si>
    <t>D96</t>
  </si>
  <si>
    <t>Přesuny suti a vybouraných hmot</t>
  </si>
  <si>
    <t>979012112R00</t>
  </si>
  <si>
    <t xml:space="preserve">Svislá doprava suti na výšku do 3,5 m </t>
  </si>
  <si>
    <t>979012119R00</t>
  </si>
  <si>
    <t xml:space="preserve">Příplatek k suti za každých dalších 3,5 m výšky 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</si>
  <si>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</si>
  <si>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</si>
  <si>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</si>
  <si>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</si>
  <si>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</si>
  <si>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</si>
  <si>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</si>
  <si>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</si>
  <si>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979087212R00</t>
  </si>
  <si>
    <t xml:space="preserve">Nakládání suti na dopravní prostředky </t>
  </si>
  <si>
    <t>979990001R00</t>
  </si>
  <si>
    <t xml:space="preserve">Poplatek za skládku stavební suti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</si>
  <si>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</si>
  <si>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</si>
  <si>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</si>
  <si>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</si>
  <si>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</si>
  <si>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</si>
  <si>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</si>
  <si>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</si>
  <si>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Povlaková krytina střech do 10°, fólií PVC, mechan kotvená,1 vrstva -včetně fólie tl. 2,0 mm -Broof t3</t>
  </si>
  <si>
    <t>Kladení dlaždic kom.pro pěší, lože z kameniva těž. včetně dlaždic betonových  50/50/5 cm</t>
  </si>
  <si>
    <t>Montáž pojízdných Alu věží, 2,5 x 1,45 m pracovní výška 8,3 m</t>
  </si>
  <si>
    <t>Nájemné pojízdných Alu věží, 2,5 x 1,45 m pracovní výška 8,3 m</t>
  </si>
  <si>
    <t>Demontáž pojízdných Alu věží, 2,5 x 1,45 m pracovní výška 8,3 m</t>
  </si>
  <si>
    <t>Parapet interiér PVC šíře 250 mm dl. 6 m</t>
  </si>
  <si>
    <t>Oplechování parapetů z Pz polak plechu, rš 420 mm lepení asfaltovým tmelem</t>
  </si>
  <si>
    <t>Zpracování projektové dokumentace pro vyregulování otopné soustavy</t>
  </si>
  <si>
    <t>721003102</t>
  </si>
  <si>
    <t xml:space="preserve">Zpracování projektové dokumentace pro odvod kondenzátu od VZT jednotek </t>
  </si>
  <si>
    <t>73021203</t>
  </si>
  <si>
    <t>73021204</t>
  </si>
  <si>
    <t xml:space="preserve">Zpracování projektové dokumentace pro zřízení přívodů topné vody k VZT jednotkám </t>
  </si>
  <si>
    <t>Zpracování projektové dokumentace pro zřízení přívodů elektro pro VZT jednotky</t>
  </si>
  <si>
    <t>211000033</t>
  </si>
  <si>
    <t>Zřízení odvodu kondenzátu od VZT jednotek, vč. zednických přípomocí</t>
  </si>
  <si>
    <t>Zřízení přívodů topné vody k VZT jednotkám, vč. zednických přípomocí</t>
  </si>
  <si>
    <t>Vzduchotechnika - viz. samostatný rozpočet</t>
  </si>
  <si>
    <t>Včetně VZT</t>
  </si>
  <si>
    <t xml:space="preserve">Soklová lišta hliník KZS  tl. 160 mm </t>
  </si>
  <si>
    <t>Zateplovací systém  sokl, XPS tl. 160 mm s mozaikovou omítkou</t>
  </si>
  <si>
    <t xml:space="preserve">Izolace suterénu  XPS tl. 160 mm, bez PÚ </t>
  </si>
  <si>
    <t>Zateplovací systém EPS - F tl. 220 mm se silikonovou omítkou  1,5 mm, lambda=0,039 W/mK</t>
  </si>
  <si>
    <t>622421300VL1</t>
  </si>
  <si>
    <t>622319510VL2</t>
  </si>
  <si>
    <t>622311010VL1</t>
  </si>
  <si>
    <t>622311520VL1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</si>
</sst>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"/>
    <numFmt numFmtId="165" formatCode="0.0"/>
    <numFmt numFmtId="166" formatCode="#,##0\ &quot;Kč&quot;"/>
  </numFmts>
  <fonts count="25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34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0" fillId="3" borderId="62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3" fillId="0" borderId="0" xfId="1" applyFont="1" applyAlignment="1"/>
    <xf numFmtId="0" fontId="10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4" fontId="17" fillId="0" borderId="59" xfId="1" applyNumberFormat="1" applyFont="1" applyBorder="1" applyAlignment="1">
      <alignment horizontal="center"/>
    </xf>
    <xf numFmtId="4" fontId="4" fillId="2" borderId="10" xfId="1" applyNumberFormat="1" applyFont="1" applyFill="1" applyBorder="1" applyAlignment="1">
      <alignment horizontal="center"/>
    </xf>
    <xf numFmtId="3" fontId="3" fillId="0" borderId="56" xfId="0" applyNumberFormat="1" applyFont="1" applyBorder="1" applyAlignment="1">
      <alignment horizontal="right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49" fontId="20" fillId="3" borderId="60" xfId="1" applyNumberFormat="1" applyFont="1" applyFill="1" applyBorder="1" applyAlignment="1">
      <alignment horizontal="left" wrapText="1"/>
    </xf>
    <xf numFmtId="49" fontId="21" fillId="0" borderId="61" xfId="0" applyNumberFormat="1" applyFont="1" applyBorder="1" applyAlignment="1">
      <alignment horizontal="left" wrapText="1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workbookViewId="0">
      <selection activeCell="F36" sqref="F36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0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1</v>
      </c>
      <c r="B2" s="4"/>
      <c r="C2" s="5"/>
      <c r="D2" s="5" t="str">
        <f>Rekapitulace!G2</f>
        <v>Včetně VZT</v>
      </c>
      <c r="E2" s="6"/>
      <c r="F2" s="7" t="s">
        <v>2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3</v>
      </c>
      <c r="B4" s="10"/>
      <c r="C4" s="11" t="s">
        <v>4</v>
      </c>
      <c r="D4" s="11"/>
      <c r="E4" s="12"/>
      <c r="F4" s="13" t="s">
        <v>5</v>
      </c>
      <c r="G4" s="16"/>
    </row>
    <row r="5" spans="1:57" ht="12.95" customHeight="1" x14ac:dyDescent="0.2">
      <c r="A5" s="17" t="s">
        <v>79</v>
      </c>
      <c r="B5" s="18"/>
      <c r="C5" s="19" t="s">
        <v>80</v>
      </c>
      <c r="D5" s="20"/>
      <c r="E5" s="18"/>
      <c r="F5" s="13" t="s">
        <v>7</v>
      </c>
      <c r="G5" s="14"/>
    </row>
    <row r="6" spans="1:57" ht="12.95" customHeight="1" x14ac:dyDescent="0.2">
      <c r="A6" s="15" t="s">
        <v>8</v>
      </c>
      <c r="B6" s="10"/>
      <c r="C6" s="11" t="s">
        <v>9</v>
      </c>
      <c r="D6" s="11"/>
      <c r="E6" s="12"/>
      <c r="F6" s="21" t="s">
        <v>10</v>
      </c>
      <c r="G6" s="22"/>
      <c r="O6" s="23"/>
    </row>
    <row r="7" spans="1:57" ht="12.95" customHeight="1" x14ac:dyDescent="0.2">
      <c r="A7" s="24"/>
      <c r="B7" s="25"/>
      <c r="C7" s="26" t="s">
        <v>78</v>
      </c>
      <c r="D7" s="27"/>
      <c r="E7" s="27"/>
      <c r="F7" s="28" t="s">
        <v>11</v>
      </c>
      <c r="G7" s="22"/>
    </row>
    <row r="8" spans="1:57" x14ac:dyDescent="0.2">
      <c r="A8" s="29" t="s">
        <v>12</v>
      </c>
      <c r="B8" s="13"/>
      <c r="C8" s="209"/>
      <c r="D8" s="209"/>
      <c r="E8" s="210"/>
      <c r="F8" s="30" t="s">
        <v>13</v>
      </c>
      <c r="G8" s="31"/>
      <c r="H8" s="32"/>
      <c r="I8" s="33"/>
    </row>
    <row r="9" spans="1:57" x14ac:dyDescent="0.2">
      <c r="A9" s="29" t="s">
        <v>14</v>
      </c>
      <c r="B9" s="13"/>
      <c r="C9" s="209"/>
      <c r="D9" s="209"/>
      <c r="E9" s="210"/>
      <c r="F9" s="13"/>
      <c r="G9" s="34"/>
      <c r="H9" s="35"/>
    </row>
    <row r="10" spans="1:57" x14ac:dyDescent="0.2">
      <c r="A10" s="29" t="s">
        <v>15</v>
      </c>
      <c r="B10" s="13"/>
      <c r="C10" s="209"/>
      <c r="D10" s="209"/>
      <c r="E10" s="209"/>
      <c r="F10" s="36"/>
      <c r="G10" s="37"/>
      <c r="H10" s="38"/>
    </row>
    <row r="11" spans="1:57" ht="13.5" customHeight="1" x14ac:dyDescent="0.2">
      <c r="A11" s="29" t="s">
        <v>16</v>
      </c>
      <c r="B11" s="13"/>
      <c r="C11" s="209"/>
      <c r="D11" s="209"/>
      <c r="E11" s="209"/>
      <c r="F11" s="39" t="s">
        <v>17</v>
      </c>
      <c r="G11" s="40"/>
      <c r="H11" s="35"/>
      <c r="BA11" s="41"/>
      <c r="BB11" s="41"/>
      <c r="BC11" s="41"/>
      <c r="BD11" s="41"/>
      <c r="BE11" s="41"/>
    </row>
    <row r="12" spans="1:57" ht="12.75" customHeight="1" x14ac:dyDescent="0.2">
      <c r="A12" s="42" t="s">
        <v>18</v>
      </c>
      <c r="B12" s="10"/>
      <c r="C12" s="211"/>
      <c r="D12" s="211"/>
      <c r="E12" s="211"/>
      <c r="F12" s="43" t="s">
        <v>19</v>
      </c>
      <c r="G12" s="44"/>
      <c r="H12" s="35"/>
    </row>
    <row r="13" spans="1:57" ht="28.5" customHeight="1" thickBot="1" x14ac:dyDescent="0.25">
      <c r="A13" s="45" t="s">
        <v>20</v>
      </c>
      <c r="B13" s="46"/>
      <c r="C13" s="46"/>
      <c r="D13" s="46"/>
      <c r="E13" s="47"/>
      <c r="F13" s="47"/>
      <c r="G13" s="48"/>
      <c r="H13" s="35"/>
    </row>
    <row r="14" spans="1:57" ht="17.25" customHeight="1" thickBot="1" x14ac:dyDescent="0.25">
      <c r="A14" s="49" t="s">
        <v>21</v>
      </c>
      <c r="B14" s="50"/>
      <c r="C14" s="51"/>
      <c r="D14" s="52" t="s">
        <v>22</v>
      </c>
      <c r="E14" s="53"/>
      <c r="F14" s="53"/>
      <c r="G14" s="51"/>
    </row>
    <row r="15" spans="1:57" ht="15.95" customHeight="1" x14ac:dyDescent="0.2">
      <c r="A15" s="54"/>
      <c r="B15" s="55" t="s">
        <v>23</v>
      </c>
      <c r="C15" s="56">
        <f>HSV</f>
        <v>0</v>
      </c>
      <c r="D15" s="57" t="str">
        <f>Rekapitulace!A38</f>
        <v>Ztížené výrobní podmínky</v>
      </c>
      <c r="E15" s="58"/>
      <c r="F15" s="59"/>
      <c r="G15" s="56">
        <f>Rekapitulace!I38</f>
        <v>0</v>
      </c>
    </row>
    <row r="16" spans="1:57" ht="15.95" customHeight="1" x14ac:dyDescent="0.2">
      <c r="A16" s="54" t="s">
        <v>24</v>
      </c>
      <c r="B16" s="55" t="s">
        <v>25</v>
      </c>
      <c r="C16" s="56">
        <f>PSV</f>
        <v>0</v>
      </c>
      <c r="D16" s="9" t="str">
        <f>Rekapitulace!A39</f>
        <v>Oborová přirážka</v>
      </c>
      <c r="E16" s="60"/>
      <c r="F16" s="61"/>
      <c r="G16" s="56">
        <f>Rekapitulace!I39</f>
        <v>0</v>
      </c>
    </row>
    <row r="17" spans="1:7" ht="15.95" customHeight="1" x14ac:dyDescent="0.2">
      <c r="A17" s="54" t="s">
        <v>26</v>
      </c>
      <c r="B17" s="55" t="s">
        <v>27</v>
      </c>
      <c r="C17" s="56">
        <f>Mont</f>
        <v>0</v>
      </c>
      <c r="D17" s="9" t="str">
        <f>Rekapitulace!A40</f>
        <v>Přesun stavebních kapacit</v>
      </c>
      <c r="E17" s="60"/>
      <c r="F17" s="61"/>
      <c r="G17" s="56">
        <f>Rekapitulace!I40</f>
        <v>0</v>
      </c>
    </row>
    <row r="18" spans="1:7" ht="15.95" customHeight="1" x14ac:dyDescent="0.2">
      <c r="A18" s="62" t="s">
        <v>28</v>
      </c>
      <c r="B18" s="63" t="s">
        <v>29</v>
      </c>
      <c r="C18" s="56">
        <f>Dodavka</f>
        <v>0</v>
      </c>
      <c r="D18" s="9" t="str">
        <f>Rekapitulace!A41</f>
        <v>Mimostaveništní doprava</v>
      </c>
      <c r="E18" s="60"/>
      <c r="F18" s="61"/>
      <c r="G18" s="56">
        <f>Rekapitulace!I41</f>
        <v>0</v>
      </c>
    </row>
    <row r="19" spans="1:7" ht="15.95" customHeight="1" x14ac:dyDescent="0.2">
      <c r="A19" s="64" t="s">
        <v>30</v>
      </c>
      <c r="B19" s="55"/>
      <c r="C19" s="56">
        <f>SUM(C15:C18)</f>
        <v>0</v>
      </c>
      <c r="D19" s="9" t="str">
        <f>Rekapitulace!A42</f>
        <v>Zařízení staveniště</v>
      </c>
      <c r="E19" s="60"/>
      <c r="F19" s="61"/>
      <c r="G19" s="56">
        <f>Rekapitulace!I42</f>
        <v>0</v>
      </c>
    </row>
    <row r="20" spans="1:7" ht="15.95" customHeight="1" x14ac:dyDescent="0.2">
      <c r="A20" s="64"/>
      <c r="B20" s="55"/>
      <c r="C20" s="56"/>
      <c r="D20" s="9" t="str">
        <f>Rekapitulace!A43</f>
        <v>Provoz investora</v>
      </c>
      <c r="E20" s="60"/>
      <c r="F20" s="61"/>
      <c r="G20" s="56">
        <f>Rekapitulace!I43</f>
        <v>0</v>
      </c>
    </row>
    <row r="21" spans="1:7" ht="15.95" customHeight="1" x14ac:dyDescent="0.2">
      <c r="A21" s="64" t="s">
        <v>31</v>
      </c>
      <c r="B21" s="55"/>
      <c r="C21" s="56">
        <f>HZS</f>
        <v>0</v>
      </c>
      <c r="D21" s="9" t="str">
        <f>Rekapitulace!A44</f>
        <v>Kompletační činnost (IČD)</v>
      </c>
      <c r="E21" s="60"/>
      <c r="F21" s="61"/>
      <c r="G21" s="56">
        <f>Rekapitulace!I44</f>
        <v>0</v>
      </c>
    </row>
    <row r="22" spans="1:7" ht="15.95" customHeight="1" x14ac:dyDescent="0.2">
      <c r="A22" s="65" t="s">
        <v>32</v>
      </c>
      <c r="B22" s="66"/>
      <c r="C22" s="56">
        <f>C19+C21</f>
        <v>0</v>
      </c>
      <c r="D22" s="9" t="s">
        <v>33</v>
      </c>
      <c r="E22" s="60"/>
      <c r="F22" s="61"/>
      <c r="G22" s="56">
        <f>G23-SUM(G15:G21)</f>
        <v>0</v>
      </c>
    </row>
    <row r="23" spans="1:7" ht="15.95" customHeight="1" thickBot="1" x14ac:dyDescent="0.25">
      <c r="A23" s="212" t="s">
        <v>34</v>
      </c>
      <c r="B23" s="213"/>
      <c r="C23" s="67">
        <f>C22+G23</f>
        <v>0</v>
      </c>
      <c r="D23" s="68" t="s">
        <v>35</v>
      </c>
      <c r="E23" s="69"/>
      <c r="F23" s="70"/>
      <c r="G23" s="56">
        <f>VRN</f>
        <v>0</v>
      </c>
    </row>
    <row r="24" spans="1:7" x14ac:dyDescent="0.2">
      <c r="A24" s="71" t="s">
        <v>36</v>
      </c>
      <c r="B24" s="72"/>
      <c r="C24" s="73"/>
      <c r="D24" s="72" t="s">
        <v>37</v>
      </c>
      <c r="E24" s="72"/>
      <c r="F24" s="74" t="s">
        <v>38</v>
      </c>
      <c r="G24" s="75"/>
    </row>
    <row r="25" spans="1:7" x14ac:dyDescent="0.2">
      <c r="A25" s="65" t="s">
        <v>39</v>
      </c>
      <c r="B25" s="66"/>
      <c r="C25" s="76"/>
      <c r="D25" s="66" t="s">
        <v>39</v>
      </c>
      <c r="E25" s="77"/>
      <c r="F25" s="78" t="s">
        <v>39</v>
      </c>
      <c r="G25" s="79"/>
    </row>
    <row r="26" spans="1:7" ht="37.5" customHeight="1" x14ac:dyDescent="0.2">
      <c r="A26" s="65" t="s">
        <v>40</v>
      </c>
      <c r="B26" s="80"/>
      <c r="C26" s="76"/>
      <c r="D26" s="66" t="s">
        <v>40</v>
      </c>
      <c r="E26" s="77"/>
      <c r="F26" s="78" t="s">
        <v>40</v>
      </c>
      <c r="G26" s="79"/>
    </row>
    <row r="27" spans="1:7" x14ac:dyDescent="0.2">
      <c r="A27" s="65"/>
      <c r="B27" s="81"/>
      <c r="C27" s="76"/>
      <c r="D27" s="66"/>
      <c r="E27" s="77"/>
      <c r="F27" s="78"/>
      <c r="G27" s="79"/>
    </row>
    <row r="28" spans="1:7" x14ac:dyDescent="0.2">
      <c r="A28" s="65" t="s">
        <v>41</v>
      </c>
      <c r="B28" s="66"/>
      <c r="C28" s="76"/>
      <c r="D28" s="78" t="s">
        <v>42</v>
      </c>
      <c r="E28" s="76"/>
      <c r="F28" s="82" t="s">
        <v>42</v>
      </c>
      <c r="G28" s="79"/>
    </row>
    <row r="29" spans="1:7" ht="69" customHeight="1" x14ac:dyDescent="0.2">
      <c r="A29" s="65"/>
      <c r="B29" s="66"/>
      <c r="C29" s="83"/>
      <c r="D29" s="84"/>
      <c r="E29" s="83"/>
      <c r="F29" s="66"/>
      <c r="G29" s="79"/>
    </row>
    <row r="30" spans="1:7" x14ac:dyDescent="0.2">
      <c r="A30" s="85" t="s">
        <v>43</v>
      </c>
      <c r="B30" s="86"/>
      <c r="C30" s="87">
        <v>21</v>
      </c>
      <c r="D30" s="86" t="s">
        <v>44</v>
      </c>
      <c r="E30" s="88"/>
      <c r="F30" s="214">
        <f>C23-F32</f>
        <v>0</v>
      </c>
      <c r="G30" s="215"/>
    </row>
    <row r="31" spans="1:7" x14ac:dyDescent="0.2">
      <c r="A31" s="85" t="s">
        <v>45</v>
      </c>
      <c r="B31" s="86"/>
      <c r="C31" s="87">
        <f>SazbaDPH1</f>
        <v>21</v>
      </c>
      <c r="D31" s="86" t="s">
        <v>46</v>
      </c>
      <c r="E31" s="88"/>
      <c r="F31" s="214">
        <f>ROUND(PRODUCT(F30,C31/100),0)</f>
        <v>0</v>
      </c>
      <c r="G31" s="215"/>
    </row>
    <row r="32" spans="1:7" x14ac:dyDescent="0.2">
      <c r="A32" s="85" t="s">
        <v>43</v>
      </c>
      <c r="B32" s="86"/>
      <c r="C32" s="87">
        <v>0</v>
      </c>
      <c r="D32" s="86" t="s">
        <v>46</v>
      </c>
      <c r="E32" s="88"/>
      <c r="F32" s="214">
        <v>0</v>
      </c>
      <c r="G32" s="215"/>
    </row>
    <row r="33" spans="1:8" x14ac:dyDescent="0.2">
      <c r="A33" s="85" t="s">
        <v>45</v>
      </c>
      <c r="B33" s="89"/>
      <c r="C33" s="90">
        <f>SazbaDPH2</f>
        <v>0</v>
      </c>
      <c r="D33" s="86" t="s">
        <v>46</v>
      </c>
      <c r="E33" s="61"/>
      <c r="F33" s="214">
        <f>ROUND(PRODUCT(F32,C33/100),0)</f>
        <v>0</v>
      </c>
      <c r="G33" s="215"/>
    </row>
    <row r="34" spans="1:8" s="94" customFormat="1" ht="19.5" customHeight="1" thickBot="1" x14ac:dyDescent="0.3">
      <c r="A34" s="91" t="s">
        <v>47</v>
      </c>
      <c r="B34" s="92"/>
      <c r="C34" s="92"/>
      <c r="D34" s="92"/>
      <c r="E34" s="93"/>
      <c r="F34" s="216">
        <f>ROUND(SUM(F30:F33),0)</f>
        <v>0</v>
      </c>
      <c r="G34" s="217"/>
    </row>
    <row r="36" spans="1:8" x14ac:dyDescent="0.2">
      <c r="A36" s="95" t="s">
        <v>48</v>
      </c>
      <c r="B36" s="95"/>
      <c r="C36" s="95"/>
      <c r="D36" s="95"/>
      <c r="E36" s="95"/>
      <c r="F36" s="95"/>
      <c r="G36" s="95"/>
      <c r="H36" t="s">
        <v>6</v>
      </c>
    </row>
    <row r="37" spans="1:8" ht="14.25" customHeight="1" x14ac:dyDescent="0.2">
      <c r="A37" s="95"/>
      <c r="B37" s="208"/>
      <c r="C37" s="208"/>
      <c r="D37" s="208"/>
      <c r="E37" s="208"/>
      <c r="F37" s="208"/>
      <c r="G37" s="208"/>
      <c r="H37" t="s">
        <v>6</v>
      </c>
    </row>
    <row r="38" spans="1:8" ht="12.75" customHeight="1" x14ac:dyDescent="0.2">
      <c r="A38" s="96"/>
      <c r="B38" s="208"/>
      <c r="C38" s="208"/>
      <c r="D38" s="208"/>
      <c r="E38" s="208"/>
      <c r="F38" s="208"/>
      <c r="G38" s="208"/>
      <c r="H38" t="s">
        <v>6</v>
      </c>
    </row>
    <row r="39" spans="1:8" x14ac:dyDescent="0.2">
      <c r="A39" s="96"/>
      <c r="B39" s="208"/>
      <c r="C39" s="208"/>
      <c r="D39" s="208"/>
      <c r="E39" s="208"/>
      <c r="F39" s="208"/>
      <c r="G39" s="208"/>
      <c r="H39" t="s">
        <v>6</v>
      </c>
    </row>
    <row r="40" spans="1:8" x14ac:dyDescent="0.2">
      <c r="A40" s="96"/>
      <c r="B40" s="208"/>
      <c r="C40" s="208"/>
      <c r="D40" s="208"/>
      <c r="E40" s="208"/>
      <c r="F40" s="208"/>
      <c r="G40" s="208"/>
      <c r="H40" t="s">
        <v>6</v>
      </c>
    </row>
    <row r="41" spans="1:8" x14ac:dyDescent="0.2">
      <c r="A41" s="96"/>
      <c r="B41" s="208"/>
      <c r="C41" s="208"/>
      <c r="D41" s="208"/>
      <c r="E41" s="208"/>
      <c r="F41" s="208"/>
      <c r="G41" s="208"/>
      <c r="H41" t="s">
        <v>6</v>
      </c>
    </row>
    <row r="42" spans="1:8" x14ac:dyDescent="0.2">
      <c r="A42" s="96"/>
      <c r="B42" s="208"/>
      <c r="C42" s="208"/>
      <c r="D42" s="208"/>
      <c r="E42" s="208"/>
      <c r="F42" s="208"/>
      <c r="G42" s="208"/>
      <c r="H42" t="s">
        <v>6</v>
      </c>
    </row>
    <row r="43" spans="1:8" x14ac:dyDescent="0.2">
      <c r="A43" s="96"/>
      <c r="B43" s="208"/>
      <c r="C43" s="208"/>
      <c r="D43" s="208"/>
      <c r="E43" s="208"/>
      <c r="F43" s="208"/>
      <c r="G43" s="208"/>
      <c r="H43" t="s">
        <v>6</v>
      </c>
    </row>
    <row r="44" spans="1:8" x14ac:dyDescent="0.2">
      <c r="A44" s="96"/>
      <c r="B44" s="208"/>
      <c r="C44" s="208"/>
      <c r="D44" s="208"/>
      <c r="E44" s="208"/>
      <c r="F44" s="208"/>
      <c r="G44" s="208"/>
      <c r="H44" t="s">
        <v>6</v>
      </c>
    </row>
    <row r="45" spans="1:8" ht="0.75" customHeight="1" x14ac:dyDescent="0.2">
      <c r="A45" s="96"/>
      <c r="B45" s="208"/>
      <c r="C45" s="208"/>
      <c r="D45" s="208"/>
      <c r="E45" s="208"/>
      <c r="F45" s="208"/>
      <c r="G45" s="208"/>
      <c r="H45" t="s">
        <v>6</v>
      </c>
    </row>
    <row r="46" spans="1:8" x14ac:dyDescent="0.2">
      <c r="B46" s="207"/>
      <c r="C46" s="207"/>
      <c r="D46" s="207"/>
      <c r="E46" s="207"/>
      <c r="F46" s="207"/>
      <c r="G46" s="207"/>
    </row>
    <row r="47" spans="1:8" x14ac:dyDescent="0.2">
      <c r="B47" s="207"/>
      <c r="C47" s="207"/>
      <c r="D47" s="207"/>
      <c r="E47" s="207"/>
      <c r="F47" s="207"/>
      <c r="G47" s="207"/>
    </row>
    <row r="48" spans="1:8" x14ac:dyDescent="0.2">
      <c r="B48" s="207"/>
      <c r="C48" s="207"/>
      <c r="D48" s="207"/>
      <c r="E48" s="207"/>
      <c r="F48" s="207"/>
      <c r="G48" s="207"/>
    </row>
    <row r="49" spans="2:7" x14ac:dyDescent="0.2">
      <c r="B49" s="207"/>
      <c r="C49" s="207"/>
      <c r="D49" s="207"/>
      <c r="E49" s="207"/>
      <c r="F49" s="207"/>
      <c r="G49" s="207"/>
    </row>
    <row r="50" spans="2:7" x14ac:dyDescent="0.2">
      <c r="B50" s="207"/>
      <c r="C50" s="207"/>
      <c r="D50" s="207"/>
      <c r="E50" s="207"/>
      <c r="F50" s="207"/>
      <c r="G50" s="207"/>
    </row>
    <row r="51" spans="2:7" x14ac:dyDescent="0.2">
      <c r="B51" s="207"/>
      <c r="C51" s="207"/>
      <c r="D51" s="207"/>
      <c r="E51" s="207"/>
      <c r="F51" s="207"/>
      <c r="G51" s="207"/>
    </row>
    <row r="52" spans="2:7" x14ac:dyDescent="0.2">
      <c r="B52" s="207"/>
      <c r="C52" s="207"/>
      <c r="D52" s="207"/>
      <c r="E52" s="207"/>
      <c r="F52" s="207"/>
      <c r="G52" s="207"/>
    </row>
    <row r="53" spans="2:7" x14ac:dyDescent="0.2">
      <c r="B53" s="207"/>
      <c r="C53" s="207"/>
      <c r="D53" s="207"/>
      <c r="E53" s="207"/>
      <c r="F53" s="207"/>
      <c r="G53" s="207"/>
    </row>
    <row r="54" spans="2:7" x14ac:dyDescent="0.2">
      <c r="B54" s="207"/>
      <c r="C54" s="207"/>
      <c r="D54" s="207"/>
      <c r="E54" s="207"/>
      <c r="F54" s="207"/>
      <c r="G54" s="207"/>
    </row>
    <row r="55" spans="2:7" x14ac:dyDescent="0.2">
      <c r="B55" s="207"/>
      <c r="C55" s="207"/>
      <c r="D55" s="207"/>
      <c r="E55" s="207"/>
      <c r="F55" s="207"/>
      <c r="G55" s="207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97"/>
  <sheetViews>
    <sheetView workbookViewId="0">
      <selection activeCell="K35" sqref="K35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218" t="s">
        <v>49</v>
      </c>
      <c r="B1" s="219"/>
      <c r="C1" s="97" t="str">
        <f>CONCATENATE(cislostavby," ",nazevstavby)</f>
        <v xml:space="preserve"> OA Břeclav - Snížení energetické nárčnosti budovy</v>
      </c>
      <c r="D1" s="98"/>
      <c r="E1" s="99"/>
      <c r="F1" s="98"/>
      <c r="G1" s="100" t="s">
        <v>50</v>
      </c>
      <c r="H1" s="101"/>
      <c r="I1" s="102"/>
    </row>
    <row r="2" spans="1:9" ht="13.5" thickBot="1" x14ac:dyDescent="0.25">
      <c r="A2" s="220" t="s">
        <v>51</v>
      </c>
      <c r="B2" s="221"/>
      <c r="C2" s="103" t="str">
        <f>CONCATENATE(cisloobjektu," ",nazevobjektu)</f>
        <v>02 Tělocvična</v>
      </c>
      <c r="D2" s="104"/>
      <c r="E2" s="105"/>
      <c r="F2" s="104"/>
      <c r="G2" s="222" t="s">
        <v>647</v>
      </c>
      <c r="H2" s="223"/>
      <c r="I2" s="224"/>
    </row>
    <row r="3" spans="1:9" ht="13.5" thickTop="1" x14ac:dyDescent="0.2">
      <c r="A3" s="77"/>
      <c r="B3" s="77"/>
      <c r="C3" s="77"/>
      <c r="D3" s="77"/>
      <c r="E3" s="77"/>
      <c r="F3" s="66"/>
      <c r="G3" s="77"/>
      <c r="H3" s="77"/>
      <c r="I3" s="77"/>
    </row>
    <row r="4" spans="1:9" ht="19.5" customHeight="1" x14ac:dyDescent="0.25">
      <c r="A4" s="106" t="s">
        <v>52</v>
      </c>
      <c r="B4" s="107"/>
      <c r="C4" s="107"/>
      <c r="D4" s="107"/>
      <c r="E4" s="108"/>
      <c r="F4" s="107"/>
      <c r="G4" s="107"/>
      <c r="H4" s="107"/>
      <c r="I4" s="107"/>
    </row>
    <row r="5" spans="1:9" ht="13.5" thickBot="1" x14ac:dyDescent="0.25">
      <c r="A5" s="77"/>
      <c r="B5" s="77"/>
      <c r="C5" s="77"/>
      <c r="D5" s="77"/>
      <c r="E5" s="77"/>
      <c r="F5" s="77"/>
      <c r="G5" s="77"/>
      <c r="H5" s="77"/>
      <c r="I5" s="77"/>
    </row>
    <row r="6" spans="1:9" s="35" customFormat="1" ht="13.5" thickBot="1" x14ac:dyDescent="0.25">
      <c r="A6" s="109"/>
      <c r="B6" s="110" t="s">
        <v>53</v>
      </c>
      <c r="C6" s="110"/>
      <c r="D6" s="111"/>
      <c r="E6" s="112" t="s">
        <v>54</v>
      </c>
      <c r="F6" s="113" t="s">
        <v>55</v>
      </c>
      <c r="G6" s="113" t="s">
        <v>56</v>
      </c>
      <c r="H6" s="113" t="s">
        <v>57</v>
      </c>
      <c r="I6" s="114" t="s">
        <v>31</v>
      </c>
    </row>
    <row r="7" spans="1:9" s="35" customFormat="1" x14ac:dyDescent="0.2">
      <c r="A7" s="200" t="str">
        <f>Položky!B7</f>
        <v>1</v>
      </c>
      <c r="B7" s="115" t="str">
        <f>Položky!C7</f>
        <v>Zemní práce</v>
      </c>
      <c r="C7" s="66"/>
      <c r="D7" s="116"/>
      <c r="E7" s="201">
        <f>Položky!BA26</f>
        <v>0</v>
      </c>
      <c r="F7" s="202">
        <f>Položky!BB26</f>
        <v>0</v>
      </c>
      <c r="G7" s="202">
        <f>Položky!BC26</f>
        <v>0</v>
      </c>
      <c r="H7" s="202">
        <f>Položky!BD26</f>
        <v>0</v>
      </c>
      <c r="I7" s="203">
        <f>Položky!BE26</f>
        <v>0</v>
      </c>
    </row>
    <row r="8" spans="1:9" s="35" customFormat="1" x14ac:dyDescent="0.2">
      <c r="A8" s="200" t="str">
        <f>Položky!B27</f>
        <v>3</v>
      </c>
      <c r="B8" s="115" t="str">
        <f>Položky!C27</f>
        <v>Svislé a kompletní konstrukce</v>
      </c>
      <c r="C8" s="66"/>
      <c r="D8" s="116"/>
      <c r="E8" s="201">
        <f>Položky!BA33</f>
        <v>0</v>
      </c>
      <c r="F8" s="202">
        <f>Položky!BB33</f>
        <v>0</v>
      </c>
      <c r="G8" s="202">
        <f>Položky!BC33</f>
        <v>0</v>
      </c>
      <c r="H8" s="202">
        <f>Položky!BD33</f>
        <v>0</v>
      </c>
      <c r="I8" s="203">
        <f>Položky!BE33</f>
        <v>0</v>
      </c>
    </row>
    <row r="9" spans="1:9" s="35" customFormat="1" x14ac:dyDescent="0.2">
      <c r="A9" s="200" t="str">
        <f>Položky!B34</f>
        <v>4</v>
      </c>
      <c r="B9" s="115" t="str">
        <f>Položky!C34</f>
        <v>Vodorovné konstrukce</v>
      </c>
      <c r="C9" s="66"/>
      <c r="D9" s="116"/>
      <c r="E9" s="201">
        <f>Položky!BA38</f>
        <v>0</v>
      </c>
      <c r="F9" s="202">
        <f>Položky!BB38</f>
        <v>0</v>
      </c>
      <c r="G9" s="202">
        <f>Položky!BC38</f>
        <v>0</v>
      </c>
      <c r="H9" s="202">
        <f>Položky!BD38</f>
        <v>0</v>
      </c>
      <c r="I9" s="203">
        <f>Položky!BE38</f>
        <v>0</v>
      </c>
    </row>
    <row r="10" spans="1:9" s="35" customFormat="1" x14ac:dyDescent="0.2">
      <c r="A10" s="200" t="str">
        <f>Položky!B39</f>
        <v>5</v>
      </c>
      <c r="B10" s="115" t="str">
        <f>Položky!C39</f>
        <v>Komunikace</v>
      </c>
      <c r="C10" s="66"/>
      <c r="D10" s="116"/>
      <c r="E10" s="201">
        <f>Položky!BA46</f>
        <v>0</v>
      </c>
      <c r="F10" s="202">
        <f>Položky!BB46</f>
        <v>0</v>
      </c>
      <c r="G10" s="202">
        <f>Položky!BC46</f>
        <v>0</v>
      </c>
      <c r="H10" s="202">
        <f>Položky!BD46</f>
        <v>0</v>
      </c>
      <c r="I10" s="203">
        <f>Položky!BE46</f>
        <v>0</v>
      </c>
    </row>
    <row r="11" spans="1:9" s="35" customFormat="1" x14ac:dyDescent="0.2">
      <c r="A11" s="200" t="str">
        <f>Položky!B47</f>
        <v>61</v>
      </c>
      <c r="B11" s="115" t="str">
        <f>Položky!C47</f>
        <v>Upravy povrchů vnitřní</v>
      </c>
      <c r="C11" s="66"/>
      <c r="D11" s="116"/>
      <c r="E11" s="201">
        <f>Položky!BA95</f>
        <v>0</v>
      </c>
      <c r="F11" s="202">
        <f>Položky!BB95</f>
        <v>0</v>
      </c>
      <c r="G11" s="202">
        <f>Položky!BC95</f>
        <v>0</v>
      </c>
      <c r="H11" s="202">
        <f>Položky!BD95</f>
        <v>0</v>
      </c>
      <c r="I11" s="203">
        <f>Položky!BE95</f>
        <v>0</v>
      </c>
    </row>
    <row r="12" spans="1:9" s="35" customFormat="1" x14ac:dyDescent="0.2">
      <c r="A12" s="200" t="str">
        <f>Položky!B96</f>
        <v>62</v>
      </c>
      <c r="B12" s="115" t="str">
        <f>Položky!C96</f>
        <v>Úpravy povrchů vnější</v>
      </c>
      <c r="C12" s="66"/>
      <c r="D12" s="116"/>
      <c r="E12" s="201">
        <f>Položky!BA211</f>
        <v>0</v>
      </c>
      <c r="F12" s="202">
        <f>Položky!BB211</f>
        <v>0</v>
      </c>
      <c r="G12" s="202">
        <f>Položky!BC211</f>
        <v>0</v>
      </c>
      <c r="H12" s="202">
        <f>Položky!BD211</f>
        <v>0</v>
      </c>
      <c r="I12" s="203">
        <f>Položky!BE211</f>
        <v>0</v>
      </c>
    </row>
    <row r="13" spans="1:9" s="35" customFormat="1" x14ac:dyDescent="0.2">
      <c r="A13" s="200" t="str">
        <f>Položky!B212</f>
        <v>64</v>
      </c>
      <c r="B13" s="115" t="str">
        <f>Položky!C212</f>
        <v>Výplně otvorů</v>
      </c>
      <c r="C13" s="66"/>
      <c r="D13" s="116"/>
      <c r="E13" s="201">
        <f>Položky!BA216</f>
        <v>0</v>
      </c>
      <c r="F13" s="202">
        <f>Položky!BB216</f>
        <v>0</v>
      </c>
      <c r="G13" s="202">
        <f>Položky!BC216</f>
        <v>0</v>
      </c>
      <c r="H13" s="202">
        <f>Položky!BD216</f>
        <v>0</v>
      </c>
      <c r="I13" s="203">
        <f>Položky!BE216</f>
        <v>0</v>
      </c>
    </row>
    <row r="14" spans="1:9" s="35" customFormat="1" x14ac:dyDescent="0.2">
      <c r="A14" s="200" t="str">
        <f>Položky!B217</f>
        <v>94</v>
      </c>
      <c r="B14" s="115" t="str">
        <f>Položky!C217</f>
        <v>Lešení a stavební výtahy</v>
      </c>
      <c r="C14" s="66"/>
      <c r="D14" s="116"/>
      <c r="E14" s="201">
        <f>Položky!BA246</f>
        <v>0</v>
      </c>
      <c r="F14" s="202">
        <f>Položky!BB246</f>
        <v>0</v>
      </c>
      <c r="G14" s="202">
        <f>Položky!BC246</f>
        <v>0</v>
      </c>
      <c r="H14" s="202">
        <f>Položky!BD246</f>
        <v>0</v>
      </c>
      <c r="I14" s="203">
        <f>Položky!BE246</f>
        <v>0</v>
      </c>
    </row>
    <row r="15" spans="1:9" s="35" customFormat="1" x14ac:dyDescent="0.2">
      <c r="A15" s="200" t="str">
        <f>Položky!B247</f>
        <v>95</v>
      </c>
      <c r="B15" s="115" t="str">
        <f>Položky!C247</f>
        <v>Dokončovací konstrukce na pozemních stavbách</v>
      </c>
      <c r="C15" s="66"/>
      <c r="D15" s="116"/>
      <c r="E15" s="201">
        <f>Položky!BA252</f>
        <v>0</v>
      </c>
      <c r="F15" s="202">
        <f>Položky!BB252</f>
        <v>0</v>
      </c>
      <c r="G15" s="202">
        <f>Položky!BC252</f>
        <v>0</v>
      </c>
      <c r="H15" s="202">
        <f>Položky!BD252</f>
        <v>0</v>
      </c>
      <c r="I15" s="203">
        <f>Položky!BE252</f>
        <v>0</v>
      </c>
    </row>
    <row r="16" spans="1:9" s="35" customFormat="1" x14ac:dyDescent="0.2">
      <c r="A16" s="200" t="str">
        <f>Položky!B253</f>
        <v>96</v>
      </c>
      <c r="B16" s="115" t="str">
        <f>Položky!C253</f>
        <v>Bourání konstrukcí</v>
      </c>
      <c r="C16" s="66"/>
      <c r="D16" s="116"/>
      <c r="E16" s="201">
        <f>Položky!BA255</f>
        <v>0</v>
      </c>
      <c r="F16" s="202">
        <f>Položky!BB255</f>
        <v>0</v>
      </c>
      <c r="G16" s="202">
        <f>Položky!BC255</f>
        <v>0</v>
      </c>
      <c r="H16" s="202">
        <f>Položky!BD255</f>
        <v>0</v>
      </c>
      <c r="I16" s="203">
        <f>Položky!BE255</f>
        <v>0</v>
      </c>
    </row>
    <row r="17" spans="1:9" s="35" customFormat="1" x14ac:dyDescent="0.2">
      <c r="A17" s="200" t="str">
        <f>Položky!B256</f>
        <v>97</v>
      </c>
      <c r="B17" s="115" t="str">
        <f>Položky!C256</f>
        <v>Prorážení otvorů</v>
      </c>
      <c r="C17" s="66"/>
      <c r="D17" s="116"/>
      <c r="E17" s="201">
        <f>Položky!BA270</f>
        <v>0</v>
      </c>
      <c r="F17" s="202">
        <f>Položky!BB270</f>
        <v>0</v>
      </c>
      <c r="G17" s="202">
        <f>Položky!BC270</f>
        <v>0</v>
      </c>
      <c r="H17" s="202">
        <f>Položky!BD270</f>
        <v>0</v>
      </c>
      <c r="I17" s="203">
        <f>Položky!BE270</f>
        <v>0</v>
      </c>
    </row>
    <row r="18" spans="1:9" s="35" customFormat="1" x14ac:dyDescent="0.2">
      <c r="A18" s="200" t="str">
        <f>Položky!B271</f>
        <v>99</v>
      </c>
      <c r="B18" s="115" t="str">
        <f>Položky!C271</f>
        <v>Staveništní přesun hmot</v>
      </c>
      <c r="C18" s="66"/>
      <c r="D18" s="116"/>
      <c r="E18" s="201">
        <f>Položky!BA273</f>
        <v>0</v>
      </c>
      <c r="F18" s="202">
        <f>Položky!BB273</f>
        <v>0</v>
      </c>
      <c r="G18" s="202">
        <f>Položky!BC273</f>
        <v>0</v>
      </c>
      <c r="H18" s="202">
        <f>Položky!BD273</f>
        <v>0</v>
      </c>
      <c r="I18" s="203">
        <f>Položky!BE273</f>
        <v>0</v>
      </c>
    </row>
    <row r="19" spans="1:9" s="35" customFormat="1" x14ac:dyDescent="0.2">
      <c r="A19" s="200" t="str">
        <f>Položky!B274</f>
        <v>711</v>
      </c>
      <c r="B19" s="115" t="str">
        <f>Položky!C274</f>
        <v>Izolace proti vodě</v>
      </c>
      <c r="C19" s="66"/>
      <c r="D19" s="116"/>
      <c r="E19" s="201">
        <f>Položky!BA283</f>
        <v>0</v>
      </c>
      <c r="F19" s="202">
        <f>Položky!BB283</f>
        <v>0</v>
      </c>
      <c r="G19" s="202">
        <f>Položky!BC283</f>
        <v>0</v>
      </c>
      <c r="H19" s="202">
        <f>Položky!BD283</f>
        <v>0</v>
      </c>
      <c r="I19" s="203">
        <f>Položky!BE283</f>
        <v>0</v>
      </c>
    </row>
    <row r="20" spans="1:9" s="35" customFormat="1" x14ac:dyDescent="0.2">
      <c r="A20" s="200" t="str">
        <f>Položky!B284</f>
        <v>712</v>
      </c>
      <c r="B20" s="115" t="str">
        <f>Položky!C284</f>
        <v>Živičné krytiny</v>
      </c>
      <c r="C20" s="66"/>
      <c r="D20" s="116"/>
      <c r="E20" s="201">
        <f>Položky!BA317</f>
        <v>0</v>
      </c>
      <c r="F20" s="202">
        <f>Položky!BB317</f>
        <v>0</v>
      </c>
      <c r="G20" s="202">
        <f>Položky!BC317</f>
        <v>0</v>
      </c>
      <c r="H20" s="202">
        <f>Položky!BD317</f>
        <v>0</v>
      </c>
      <c r="I20" s="203">
        <f>Položky!BE317</f>
        <v>0</v>
      </c>
    </row>
    <row r="21" spans="1:9" s="35" customFormat="1" x14ac:dyDescent="0.2">
      <c r="A21" s="200" t="str">
        <f>Položky!B318</f>
        <v>713</v>
      </c>
      <c r="B21" s="115" t="str">
        <f>Položky!C318</f>
        <v>Izolace tepelné</v>
      </c>
      <c r="C21" s="66"/>
      <c r="D21" s="116"/>
      <c r="E21" s="201">
        <f>Položky!BA334</f>
        <v>0</v>
      </c>
      <c r="F21" s="202">
        <f>Položky!BB334</f>
        <v>0</v>
      </c>
      <c r="G21" s="202">
        <f>Položky!BC334</f>
        <v>0</v>
      </c>
      <c r="H21" s="202">
        <f>Položky!BD334</f>
        <v>0</v>
      </c>
      <c r="I21" s="203">
        <f>Položky!BE334</f>
        <v>0</v>
      </c>
    </row>
    <row r="22" spans="1:9" s="35" customFormat="1" x14ac:dyDescent="0.2">
      <c r="A22" s="200" t="str">
        <f>Položky!B335</f>
        <v>721</v>
      </c>
      <c r="B22" s="115" t="str">
        <f>Položky!C335</f>
        <v>Vnitřní kanalizace</v>
      </c>
      <c r="C22" s="66"/>
      <c r="D22" s="116"/>
      <c r="E22" s="201">
        <f>Položky!BA337</f>
        <v>0</v>
      </c>
      <c r="F22" s="202">
        <f>Položky!G338</f>
        <v>0</v>
      </c>
      <c r="G22" s="202">
        <f>Položky!BC337</f>
        <v>0</v>
      </c>
      <c r="H22" s="202">
        <f>Položky!BD337</f>
        <v>0</v>
      </c>
      <c r="I22" s="203">
        <f>Položky!BE337</f>
        <v>0</v>
      </c>
    </row>
    <row r="23" spans="1:9" s="35" customFormat="1" x14ac:dyDescent="0.2">
      <c r="A23" s="200" t="str">
        <f>Položky!B339</f>
        <v>730</v>
      </c>
      <c r="B23" s="115" t="str">
        <f>Položky!C339</f>
        <v>Ústřední vytápění</v>
      </c>
      <c r="C23" s="66"/>
      <c r="D23" s="116"/>
      <c r="E23" s="201">
        <f>Položky!BA341</f>
        <v>0</v>
      </c>
      <c r="F23" s="202">
        <f>Položky!G344</f>
        <v>0</v>
      </c>
      <c r="G23" s="202">
        <f>Položky!BC341</f>
        <v>0</v>
      </c>
      <c r="H23" s="202">
        <f>Položky!BD341</f>
        <v>0</v>
      </c>
      <c r="I23" s="203">
        <f>Položky!BE341</f>
        <v>0</v>
      </c>
    </row>
    <row r="24" spans="1:9" s="35" customFormat="1" x14ac:dyDescent="0.2">
      <c r="A24" s="200" t="str">
        <f>Položky!B345</f>
        <v>764</v>
      </c>
      <c r="B24" s="115" t="str">
        <f>Položky!C345</f>
        <v>Konstrukce klempířské</v>
      </c>
      <c r="C24" s="66"/>
      <c r="D24" s="116"/>
      <c r="E24" s="201">
        <f>Položky!BA378</f>
        <v>0</v>
      </c>
      <c r="F24" s="202">
        <f>Položky!BB378</f>
        <v>0</v>
      </c>
      <c r="G24" s="202">
        <f>Položky!BC378</f>
        <v>0</v>
      </c>
      <c r="H24" s="202">
        <f>Položky!BD378</f>
        <v>0</v>
      </c>
      <c r="I24" s="203">
        <f>Položky!BE378</f>
        <v>0</v>
      </c>
    </row>
    <row r="25" spans="1:9" s="35" customFormat="1" x14ac:dyDescent="0.2">
      <c r="A25" s="200" t="str">
        <f>Položky!B382</f>
        <v>766</v>
      </c>
      <c r="B25" s="115" t="str">
        <f>Položky!C382</f>
        <v>Konstrukce truhlářské</v>
      </c>
      <c r="C25" s="66"/>
      <c r="D25" s="116"/>
      <c r="E25" s="201">
        <f>Položky!BA387</f>
        <v>0</v>
      </c>
      <c r="F25" s="202">
        <f>Položky!BB387</f>
        <v>0</v>
      </c>
      <c r="G25" s="202">
        <f>Položky!BC387</f>
        <v>0</v>
      </c>
      <c r="H25" s="202">
        <f>Položky!BD387</f>
        <v>0</v>
      </c>
      <c r="I25" s="203">
        <f>Položky!BE387</f>
        <v>0</v>
      </c>
    </row>
    <row r="26" spans="1:9" s="35" customFormat="1" x14ac:dyDescent="0.2">
      <c r="A26" s="200" t="str">
        <f>Položky!B391</f>
        <v>767</v>
      </c>
      <c r="B26" s="115" t="str">
        <f>Položky!C391</f>
        <v>Konstrukce zámečnické</v>
      </c>
      <c r="C26" s="66"/>
      <c r="D26" s="116"/>
      <c r="E26" s="201">
        <f>Položky!BA401</f>
        <v>0</v>
      </c>
      <c r="F26" s="202">
        <f>Položky!BB401</f>
        <v>0</v>
      </c>
      <c r="G26" s="202">
        <f>Položky!BC401</f>
        <v>0</v>
      </c>
      <c r="H26" s="202">
        <f>Položky!BD401</f>
        <v>0</v>
      </c>
      <c r="I26" s="203">
        <f>Položky!BE401</f>
        <v>0</v>
      </c>
    </row>
    <row r="27" spans="1:9" s="35" customFormat="1" x14ac:dyDescent="0.2">
      <c r="A27" s="200" t="str">
        <f>Položky!B405</f>
        <v>769</v>
      </c>
      <c r="B27" s="115" t="str">
        <f>Položky!C405</f>
        <v>Otvorové prvky z plastu</v>
      </c>
      <c r="C27" s="66"/>
      <c r="D27" s="116"/>
      <c r="E27" s="201">
        <f>Položky!BA420</f>
        <v>0</v>
      </c>
      <c r="F27" s="202">
        <f>Položky!BB420</f>
        <v>0</v>
      </c>
      <c r="G27" s="202">
        <f>Položky!BC420</f>
        <v>0</v>
      </c>
      <c r="H27" s="202">
        <f>Položky!BD420</f>
        <v>0</v>
      </c>
      <c r="I27" s="203">
        <f>Položky!BE420</f>
        <v>0</v>
      </c>
    </row>
    <row r="28" spans="1:9" s="35" customFormat="1" x14ac:dyDescent="0.2">
      <c r="A28" s="200" t="str">
        <f>Položky!B424</f>
        <v>783</v>
      </c>
      <c r="B28" s="115" t="str">
        <f>Položky!C424</f>
        <v>Nátěry</v>
      </c>
      <c r="C28" s="66"/>
      <c r="D28" s="116"/>
      <c r="E28" s="201">
        <f>Položky!BA432</f>
        <v>0</v>
      </c>
      <c r="F28" s="202">
        <f>Položky!BB432</f>
        <v>0</v>
      </c>
      <c r="G28" s="202">
        <f>Položky!BC432</f>
        <v>0</v>
      </c>
      <c r="H28" s="202">
        <f>Položky!BD432</f>
        <v>0</v>
      </c>
      <c r="I28" s="203">
        <f>Položky!BE432</f>
        <v>0</v>
      </c>
    </row>
    <row r="29" spans="1:9" s="35" customFormat="1" x14ac:dyDescent="0.2">
      <c r="A29" s="200" t="str">
        <f>Položky!B436</f>
        <v>784</v>
      </c>
      <c r="B29" s="115" t="str">
        <f>Položky!C436</f>
        <v>Malby</v>
      </c>
      <c r="C29" s="66"/>
      <c r="D29" s="116"/>
      <c r="E29" s="201">
        <f>Položky!BA446</f>
        <v>0</v>
      </c>
      <c r="F29" s="202">
        <f>Položky!BB446</f>
        <v>0</v>
      </c>
      <c r="G29" s="202">
        <f>Položky!BC446</f>
        <v>0</v>
      </c>
      <c r="H29" s="202">
        <f>Položky!BD446</f>
        <v>0</v>
      </c>
      <c r="I29" s="203">
        <f>Položky!BE446</f>
        <v>0</v>
      </c>
    </row>
    <row r="30" spans="1:9" s="35" customFormat="1" x14ac:dyDescent="0.2">
      <c r="A30" s="200" t="str">
        <f>Položky!B450</f>
        <v>M21</v>
      </c>
      <c r="B30" s="115" t="str">
        <f>Položky!C450</f>
        <v>Elektromontáže</v>
      </c>
      <c r="C30" s="66"/>
      <c r="D30" s="116"/>
      <c r="E30" s="201">
        <f>Položky!BA461</f>
        <v>0</v>
      </c>
      <c r="F30" s="202">
        <f>Položky!BB461</f>
        <v>0</v>
      </c>
      <c r="G30" s="202">
        <f>Položky!BC461</f>
        <v>0</v>
      </c>
      <c r="H30" s="202">
        <f>Položky!G464</f>
        <v>0</v>
      </c>
      <c r="I30" s="203">
        <f>Položky!BE461</f>
        <v>0</v>
      </c>
    </row>
    <row r="31" spans="1:9" s="35" customFormat="1" x14ac:dyDescent="0.2">
      <c r="A31" s="200" t="str">
        <f>Položky!B465</f>
        <v>M24</v>
      </c>
      <c r="B31" s="115" t="str">
        <f>Položky!C465</f>
        <v>Montáže vzduchotechnických zařízení</v>
      </c>
      <c r="C31" s="66"/>
      <c r="D31" s="116"/>
      <c r="E31" s="201">
        <f>Položky!BA463</f>
        <v>0</v>
      </c>
      <c r="F31" s="202">
        <f>Položky!BB463</f>
        <v>0</v>
      </c>
      <c r="G31" s="202">
        <f>Položky!BC463</f>
        <v>0</v>
      </c>
      <c r="H31" s="206">
        <f>Položky!G467</f>
        <v>0</v>
      </c>
      <c r="I31" s="203">
        <f>Položky!BE463</f>
        <v>0</v>
      </c>
    </row>
    <row r="32" spans="1:9" s="35" customFormat="1" ht="13.5" thickBot="1" x14ac:dyDescent="0.25">
      <c r="A32" s="200" t="str">
        <f>Položky!B468</f>
        <v>D96</v>
      </c>
      <c r="B32" s="115" t="str">
        <f>Položky!C468</f>
        <v>Přesuny suti a vybouraných hmot</v>
      </c>
      <c r="C32" s="66"/>
      <c r="D32" s="116"/>
      <c r="E32" s="201">
        <f>Položky!BA473</f>
        <v>0</v>
      </c>
      <c r="F32" s="202">
        <f>Položky!BB473</f>
        <v>0</v>
      </c>
      <c r="G32" s="202">
        <f>Položky!BC473</f>
        <v>0</v>
      </c>
      <c r="H32" s="202">
        <f>Položky!BD473</f>
        <v>0</v>
      </c>
      <c r="I32" s="203">
        <f>Položky!BE473</f>
        <v>0</v>
      </c>
    </row>
    <row r="33" spans="1:57" s="123" customFormat="1" ht="13.5" thickBot="1" x14ac:dyDescent="0.25">
      <c r="A33" s="117"/>
      <c r="B33" s="118" t="s">
        <v>58</v>
      </c>
      <c r="C33" s="118"/>
      <c r="D33" s="119"/>
      <c r="E33" s="120">
        <f>SUM(E7:E32)</f>
        <v>0</v>
      </c>
      <c r="F33" s="121">
        <f>SUM(F7:F32)</f>
        <v>0</v>
      </c>
      <c r="G33" s="121">
        <f>SUM(G7:G32)</f>
        <v>0</v>
      </c>
      <c r="H33" s="121">
        <f>SUM(H7:H32)</f>
        <v>0</v>
      </c>
      <c r="I33" s="122">
        <f>SUM(I7:I32)</f>
        <v>0</v>
      </c>
    </row>
    <row r="34" spans="1:57" x14ac:dyDescent="0.2">
      <c r="A34" s="66"/>
      <c r="B34" s="66"/>
      <c r="C34" s="66"/>
      <c r="D34" s="66"/>
      <c r="E34" s="66"/>
      <c r="F34" s="66"/>
      <c r="G34" s="66"/>
      <c r="H34" s="66"/>
      <c r="I34" s="66"/>
    </row>
    <row r="35" spans="1:57" ht="19.5" customHeight="1" x14ac:dyDescent="0.25">
      <c r="A35" s="107" t="s">
        <v>59</v>
      </c>
      <c r="B35" s="107"/>
      <c r="C35" s="107"/>
      <c r="D35" s="107"/>
      <c r="E35" s="107"/>
      <c r="F35" s="107"/>
      <c r="G35" s="124"/>
      <c r="H35" s="107"/>
      <c r="I35" s="107"/>
      <c r="BA35" s="41"/>
      <c r="BB35" s="41"/>
      <c r="BC35" s="41"/>
      <c r="BD35" s="41"/>
      <c r="BE35" s="41"/>
    </row>
    <row r="36" spans="1:57" ht="13.5" thickBot="1" x14ac:dyDescent="0.25">
      <c r="A36" s="77"/>
      <c r="B36" s="77"/>
      <c r="C36" s="77"/>
      <c r="D36" s="77"/>
      <c r="E36" s="77"/>
      <c r="F36" s="77"/>
      <c r="G36" s="77"/>
      <c r="H36" s="77"/>
      <c r="I36" s="77"/>
    </row>
    <row r="37" spans="1:57" x14ac:dyDescent="0.2">
      <c r="A37" s="71" t="s">
        <v>60</v>
      </c>
      <c r="B37" s="72"/>
      <c r="C37" s="72"/>
      <c r="D37" s="125"/>
      <c r="E37" s="126" t="s">
        <v>61</v>
      </c>
      <c r="F37" s="127" t="s">
        <v>62</v>
      </c>
      <c r="G37" s="128" t="s">
        <v>63</v>
      </c>
      <c r="H37" s="129"/>
      <c r="I37" s="130" t="s">
        <v>61</v>
      </c>
    </row>
    <row r="38" spans="1:57" x14ac:dyDescent="0.2">
      <c r="A38" s="64" t="s">
        <v>621</v>
      </c>
      <c r="B38" s="55"/>
      <c r="C38" s="55"/>
      <c r="D38" s="131"/>
      <c r="E38" s="132">
        <v>0</v>
      </c>
      <c r="F38" s="133">
        <v>0</v>
      </c>
      <c r="G38" s="134">
        <f t="shared" ref="G38:G45" si="0">CHOOSE(BA38+1,HSV+PSV,HSV+PSV+Mont,HSV+PSV+Dodavka+Mont,HSV,PSV,Mont,Dodavka,Mont+Dodavka,0)</f>
        <v>0</v>
      </c>
      <c r="H38" s="135"/>
      <c r="I38" s="136">
        <f t="shared" ref="I38:I45" si="1">E38+F38*G38/100</f>
        <v>0</v>
      </c>
      <c r="BA38">
        <v>0</v>
      </c>
    </row>
    <row r="39" spans="1:57" x14ac:dyDescent="0.2">
      <c r="A39" s="64" t="s">
        <v>622</v>
      </c>
      <c r="B39" s="55"/>
      <c r="C39" s="55"/>
      <c r="D39" s="131"/>
      <c r="E39" s="132">
        <v>0</v>
      </c>
      <c r="F39" s="133">
        <v>0</v>
      </c>
      <c r="G39" s="134">
        <f t="shared" si="0"/>
        <v>0</v>
      </c>
      <c r="H39" s="135"/>
      <c r="I39" s="136">
        <f t="shared" si="1"/>
        <v>0</v>
      </c>
      <c r="BA39">
        <v>0</v>
      </c>
    </row>
    <row r="40" spans="1:57" x14ac:dyDescent="0.2">
      <c r="A40" s="64" t="s">
        <v>623</v>
      </c>
      <c r="B40" s="55"/>
      <c r="C40" s="55"/>
      <c r="D40" s="131"/>
      <c r="E40" s="132">
        <v>0</v>
      </c>
      <c r="F40" s="133">
        <v>0</v>
      </c>
      <c r="G40" s="134">
        <f t="shared" si="0"/>
        <v>0</v>
      </c>
      <c r="H40" s="135"/>
      <c r="I40" s="136">
        <f t="shared" si="1"/>
        <v>0</v>
      </c>
      <c r="BA40">
        <v>0</v>
      </c>
    </row>
    <row r="41" spans="1:57" x14ac:dyDescent="0.2">
      <c r="A41" s="64" t="s">
        <v>624</v>
      </c>
      <c r="B41" s="55"/>
      <c r="C41" s="55"/>
      <c r="D41" s="131"/>
      <c r="E41" s="132">
        <v>0</v>
      </c>
      <c r="F41" s="133">
        <v>0</v>
      </c>
      <c r="G41" s="134">
        <f t="shared" si="0"/>
        <v>0</v>
      </c>
      <c r="H41" s="135"/>
      <c r="I41" s="136">
        <f t="shared" si="1"/>
        <v>0</v>
      </c>
      <c r="BA41">
        <v>0</v>
      </c>
    </row>
    <row r="42" spans="1:57" x14ac:dyDescent="0.2">
      <c r="A42" s="64" t="s">
        <v>625</v>
      </c>
      <c r="B42" s="55"/>
      <c r="C42" s="55"/>
      <c r="D42" s="131"/>
      <c r="E42" s="132">
        <v>0</v>
      </c>
      <c r="F42" s="133">
        <v>0</v>
      </c>
      <c r="G42" s="134">
        <f t="shared" si="0"/>
        <v>0</v>
      </c>
      <c r="H42" s="135"/>
      <c r="I42" s="136">
        <f t="shared" si="1"/>
        <v>0</v>
      </c>
      <c r="BA42">
        <v>1</v>
      </c>
    </row>
    <row r="43" spans="1:57" x14ac:dyDescent="0.2">
      <c r="A43" s="64" t="s">
        <v>626</v>
      </c>
      <c r="B43" s="55"/>
      <c r="C43" s="55"/>
      <c r="D43" s="131"/>
      <c r="E43" s="132">
        <v>0</v>
      </c>
      <c r="F43" s="133">
        <v>0</v>
      </c>
      <c r="G43" s="134">
        <f t="shared" si="0"/>
        <v>0</v>
      </c>
      <c r="H43" s="135"/>
      <c r="I43" s="136">
        <f t="shared" si="1"/>
        <v>0</v>
      </c>
      <c r="BA43">
        <v>1</v>
      </c>
    </row>
    <row r="44" spans="1:57" x14ac:dyDescent="0.2">
      <c r="A44" s="64" t="s">
        <v>627</v>
      </c>
      <c r="B44" s="55"/>
      <c r="C44" s="55"/>
      <c r="D44" s="131"/>
      <c r="E44" s="132">
        <v>0</v>
      </c>
      <c r="F44" s="133">
        <v>0</v>
      </c>
      <c r="G44" s="134">
        <f t="shared" si="0"/>
        <v>0</v>
      </c>
      <c r="H44" s="135"/>
      <c r="I44" s="136">
        <f t="shared" si="1"/>
        <v>0</v>
      </c>
      <c r="BA44">
        <v>2</v>
      </c>
    </row>
    <row r="45" spans="1:57" x14ac:dyDescent="0.2">
      <c r="A45" s="64" t="s">
        <v>628</v>
      </c>
      <c r="B45" s="55"/>
      <c r="C45" s="55"/>
      <c r="D45" s="131"/>
      <c r="E45" s="132">
        <v>0</v>
      </c>
      <c r="F45" s="133">
        <v>0</v>
      </c>
      <c r="G45" s="134">
        <f t="shared" si="0"/>
        <v>0</v>
      </c>
      <c r="H45" s="135"/>
      <c r="I45" s="136">
        <f t="shared" si="1"/>
        <v>0</v>
      </c>
      <c r="BA45">
        <v>2</v>
      </c>
    </row>
    <row r="46" spans="1:57" ht="13.5" thickBot="1" x14ac:dyDescent="0.25">
      <c r="A46" s="137"/>
      <c r="B46" s="138" t="s">
        <v>64</v>
      </c>
      <c r="C46" s="139"/>
      <c r="D46" s="140"/>
      <c r="E46" s="141"/>
      <c r="F46" s="142"/>
      <c r="G46" s="142"/>
      <c r="H46" s="225">
        <f>SUM(I38:I45)</f>
        <v>0</v>
      </c>
      <c r="I46" s="226"/>
    </row>
    <row r="48" spans="1:57" x14ac:dyDescent="0.2">
      <c r="B48" s="123"/>
      <c r="F48" s="143"/>
      <c r="G48" s="144"/>
      <c r="H48" s="144"/>
      <c r="I48" s="145"/>
    </row>
    <row r="49" spans="6:9" x14ac:dyDescent="0.2">
      <c r="F49" s="143"/>
      <c r="G49" s="144"/>
      <c r="H49" s="144"/>
      <c r="I49" s="145"/>
    </row>
    <row r="50" spans="6:9" x14ac:dyDescent="0.2">
      <c r="F50" s="143"/>
      <c r="G50" s="144"/>
      <c r="H50" s="144"/>
      <c r="I50" s="145"/>
    </row>
    <row r="51" spans="6:9" x14ac:dyDescent="0.2">
      <c r="F51" s="143"/>
      <c r="G51" s="144"/>
      <c r="H51" s="144"/>
      <c r="I51" s="145"/>
    </row>
    <row r="52" spans="6:9" x14ac:dyDescent="0.2">
      <c r="F52" s="143"/>
      <c r="G52" s="144"/>
      <c r="H52" s="144"/>
      <c r="I52" s="145"/>
    </row>
    <row r="53" spans="6:9" x14ac:dyDescent="0.2">
      <c r="F53" s="143"/>
      <c r="G53" s="144"/>
      <c r="H53" s="144"/>
      <c r="I53" s="145"/>
    </row>
    <row r="54" spans="6:9" x14ac:dyDescent="0.2">
      <c r="F54" s="143"/>
      <c r="G54" s="144"/>
      <c r="H54" s="144"/>
      <c r="I54" s="145"/>
    </row>
    <row r="55" spans="6:9" x14ac:dyDescent="0.2">
      <c r="F55" s="143"/>
      <c r="G55" s="144"/>
      <c r="H55" s="144"/>
      <c r="I55" s="145"/>
    </row>
    <row r="56" spans="6:9" x14ac:dyDescent="0.2">
      <c r="F56" s="143"/>
      <c r="G56" s="144"/>
      <c r="H56" s="144"/>
      <c r="I56" s="145"/>
    </row>
    <row r="57" spans="6:9" x14ac:dyDescent="0.2">
      <c r="F57" s="143"/>
      <c r="G57" s="144"/>
      <c r="H57" s="144"/>
      <c r="I57" s="145"/>
    </row>
    <row r="58" spans="6:9" x14ac:dyDescent="0.2">
      <c r="F58" s="143"/>
      <c r="G58" s="144"/>
      <c r="H58" s="144"/>
      <c r="I58" s="145"/>
    </row>
    <row r="59" spans="6:9" x14ac:dyDescent="0.2">
      <c r="F59" s="143"/>
      <c r="G59" s="144"/>
      <c r="H59" s="144"/>
      <c r="I59" s="145"/>
    </row>
    <row r="60" spans="6:9" x14ac:dyDescent="0.2">
      <c r="F60" s="143"/>
      <c r="G60" s="144"/>
      <c r="H60" s="144"/>
      <c r="I60" s="145"/>
    </row>
    <row r="61" spans="6:9" x14ac:dyDescent="0.2">
      <c r="F61" s="143"/>
      <c r="G61" s="144"/>
      <c r="H61" s="144"/>
      <c r="I61" s="145"/>
    </row>
    <row r="62" spans="6:9" x14ac:dyDescent="0.2">
      <c r="F62" s="143"/>
      <c r="G62" s="144"/>
      <c r="H62" s="144"/>
      <c r="I62" s="145"/>
    </row>
    <row r="63" spans="6:9" x14ac:dyDescent="0.2">
      <c r="F63" s="143"/>
      <c r="G63" s="144"/>
      <c r="H63" s="144"/>
      <c r="I63" s="145"/>
    </row>
    <row r="64" spans="6:9" x14ac:dyDescent="0.2">
      <c r="F64" s="143"/>
      <c r="G64" s="144"/>
      <c r="H64" s="144"/>
      <c r="I64" s="145"/>
    </row>
    <row r="65" spans="6:9" x14ac:dyDescent="0.2">
      <c r="F65" s="143"/>
      <c r="G65" s="144"/>
      <c r="H65" s="144"/>
      <c r="I65" s="145"/>
    </row>
    <row r="66" spans="6:9" x14ac:dyDescent="0.2">
      <c r="F66" s="143"/>
      <c r="G66" s="144"/>
      <c r="H66" s="144"/>
      <c r="I66" s="145"/>
    </row>
    <row r="67" spans="6:9" x14ac:dyDescent="0.2">
      <c r="F67" s="143"/>
      <c r="G67" s="144"/>
      <c r="H67" s="144"/>
      <c r="I67" s="145"/>
    </row>
    <row r="68" spans="6:9" x14ac:dyDescent="0.2">
      <c r="F68" s="143"/>
      <c r="G68" s="144"/>
      <c r="H68" s="144"/>
      <c r="I68" s="145"/>
    </row>
    <row r="69" spans="6:9" x14ac:dyDescent="0.2">
      <c r="F69" s="143"/>
      <c r="G69" s="144"/>
      <c r="H69" s="144"/>
      <c r="I69" s="145"/>
    </row>
    <row r="70" spans="6:9" x14ac:dyDescent="0.2">
      <c r="F70" s="143"/>
      <c r="G70" s="144"/>
      <c r="H70" s="144"/>
      <c r="I70" s="145"/>
    </row>
    <row r="71" spans="6:9" x14ac:dyDescent="0.2">
      <c r="F71" s="143"/>
      <c r="G71" s="144"/>
      <c r="H71" s="144"/>
      <c r="I71" s="145"/>
    </row>
    <row r="72" spans="6:9" x14ac:dyDescent="0.2">
      <c r="F72" s="143"/>
      <c r="G72" s="144"/>
      <c r="H72" s="144"/>
      <c r="I72" s="145"/>
    </row>
    <row r="73" spans="6:9" x14ac:dyDescent="0.2">
      <c r="F73" s="143"/>
      <c r="G73" s="144"/>
      <c r="H73" s="144"/>
      <c r="I73" s="145"/>
    </row>
    <row r="74" spans="6:9" x14ac:dyDescent="0.2">
      <c r="F74" s="143"/>
      <c r="G74" s="144"/>
      <c r="H74" s="144"/>
      <c r="I74" s="145"/>
    </row>
    <row r="75" spans="6:9" x14ac:dyDescent="0.2">
      <c r="F75" s="143"/>
      <c r="G75" s="144"/>
      <c r="H75" s="144"/>
      <c r="I75" s="145"/>
    </row>
    <row r="76" spans="6:9" x14ac:dyDescent="0.2">
      <c r="F76" s="143"/>
      <c r="G76" s="144"/>
      <c r="H76" s="144"/>
      <c r="I76" s="145"/>
    </row>
    <row r="77" spans="6:9" x14ac:dyDescent="0.2">
      <c r="F77" s="143"/>
      <c r="G77" s="144"/>
      <c r="H77" s="144"/>
      <c r="I77" s="145"/>
    </row>
    <row r="78" spans="6:9" x14ac:dyDescent="0.2">
      <c r="F78" s="143"/>
      <c r="G78" s="144"/>
      <c r="H78" s="144"/>
      <c r="I78" s="145"/>
    </row>
    <row r="79" spans="6:9" x14ac:dyDescent="0.2">
      <c r="F79" s="143"/>
      <c r="G79" s="144"/>
      <c r="H79" s="144"/>
      <c r="I79" s="145"/>
    </row>
    <row r="80" spans="6:9" x14ac:dyDescent="0.2">
      <c r="F80" s="143"/>
      <c r="G80" s="144"/>
      <c r="H80" s="144"/>
      <c r="I80" s="145"/>
    </row>
    <row r="81" spans="6:9" x14ac:dyDescent="0.2">
      <c r="F81" s="143"/>
      <c r="G81" s="144"/>
      <c r="H81" s="144"/>
      <c r="I81" s="145"/>
    </row>
    <row r="82" spans="6:9" x14ac:dyDescent="0.2">
      <c r="F82" s="143"/>
      <c r="G82" s="144"/>
      <c r="H82" s="144"/>
      <c r="I82" s="145"/>
    </row>
    <row r="83" spans="6:9" x14ac:dyDescent="0.2">
      <c r="F83" s="143"/>
      <c r="G83" s="144"/>
      <c r="H83" s="144"/>
      <c r="I83" s="145"/>
    </row>
    <row r="84" spans="6:9" x14ac:dyDescent="0.2">
      <c r="F84" s="143"/>
      <c r="G84" s="144"/>
      <c r="H84" s="144"/>
      <c r="I84" s="145"/>
    </row>
    <row r="85" spans="6:9" x14ac:dyDescent="0.2">
      <c r="F85" s="143"/>
      <c r="G85" s="144"/>
      <c r="H85" s="144"/>
      <c r="I85" s="145"/>
    </row>
    <row r="86" spans="6:9" x14ac:dyDescent="0.2">
      <c r="F86" s="143"/>
      <c r="G86" s="144"/>
      <c r="H86" s="144"/>
      <c r="I86" s="145"/>
    </row>
    <row r="87" spans="6:9" x14ac:dyDescent="0.2">
      <c r="F87" s="143"/>
      <c r="G87" s="144"/>
      <c r="H87" s="144"/>
      <c r="I87" s="145"/>
    </row>
    <row r="88" spans="6:9" x14ac:dyDescent="0.2">
      <c r="F88" s="143"/>
      <c r="G88" s="144"/>
      <c r="H88" s="144"/>
      <c r="I88" s="145"/>
    </row>
    <row r="89" spans="6:9" x14ac:dyDescent="0.2">
      <c r="F89" s="143"/>
      <c r="G89" s="144"/>
      <c r="H89" s="144"/>
      <c r="I89" s="145"/>
    </row>
    <row r="90" spans="6:9" x14ac:dyDescent="0.2">
      <c r="F90" s="143"/>
      <c r="G90" s="144"/>
      <c r="H90" s="144"/>
      <c r="I90" s="145"/>
    </row>
    <row r="91" spans="6:9" x14ac:dyDescent="0.2">
      <c r="F91" s="143"/>
      <c r="G91" s="144"/>
      <c r="H91" s="144"/>
      <c r="I91" s="145"/>
    </row>
    <row r="92" spans="6:9" x14ac:dyDescent="0.2">
      <c r="F92" s="143"/>
      <c r="G92" s="144"/>
      <c r="H92" s="144"/>
      <c r="I92" s="145"/>
    </row>
    <row r="93" spans="6:9" x14ac:dyDescent="0.2">
      <c r="F93" s="143"/>
      <c r="G93" s="144"/>
      <c r="H93" s="144"/>
      <c r="I93" s="145"/>
    </row>
    <row r="94" spans="6:9" x14ac:dyDescent="0.2">
      <c r="F94" s="143"/>
      <c r="G94" s="144"/>
      <c r="H94" s="144"/>
      <c r="I94" s="145"/>
    </row>
    <row r="95" spans="6:9" x14ac:dyDescent="0.2">
      <c r="F95" s="143"/>
      <c r="G95" s="144"/>
      <c r="H95" s="144"/>
      <c r="I95" s="145"/>
    </row>
    <row r="96" spans="6:9" x14ac:dyDescent="0.2">
      <c r="F96" s="143"/>
      <c r="G96" s="144"/>
      <c r="H96" s="144"/>
      <c r="I96" s="145"/>
    </row>
    <row r="97" spans="6:9" x14ac:dyDescent="0.2">
      <c r="F97" s="143"/>
      <c r="G97" s="144"/>
      <c r="H97" s="144"/>
      <c r="I97" s="145"/>
    </row>
  </sheetData>
  <mergeCells count="4">
    <mergeCell ref="A1:B1"/>
    <mergeCell ref="A2:B2"/>
    <mergeCell ref="G2:I2"/>
    <mergeCell ref="H46:I46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550"/>
  <sheetViews>
    <sheetView showGridLines="0" showZeros="0" tabSelected="1" topLeftCell="A180" zoomScaleNormal="100" workbookViewId="0">
      <selection activeCell="C157" sqref="C157:D157"/>
    </sheetView>
  </sheetViews>
  <sheetFormatPr defaultRowHeight="12.75" x14ac:dyDescent="0.2"/>
  <cols>
    <col min="1" max="1" width="4.42578125" style="146" customWidth="1"/>
    <col min="2" max="2" width="11.5703125" style="146" customWidth="1"/>
    <col min="3" max="3" width="40.42578125" style="146" customWidth="1"/>
    <col min="4" max="4" width="5.5703125" style="146" customWidth="1"/>
    <col min="5" max="5" width="8.5703125" style="194" customWidth="1"/>
    <col min="6" max="6" width="9.85546875" style="146" customWidth="1"/>
    <col min="7" max="7" width="13.85546875" style="146" customWidth="1"/>
    <col min="8" max="11" width="9.140625" style="146"/>
    <col min="12" max="12" width="75.42578125" style="146" customWidth="1"/>
    <col min="13" max="13" width="45.28515625" style="146" customWidth="1"/>
    <col min="14" max="16384" width="9.140625" style="146"/>
  </cols>
  <sheetData>
    <row r="1" spans="1:104" ht="15.75" x14ac:dyDescent="0.25">
      <c r="A1" s="229" t="s">
        <v>65</v>
      </c>
      <c r="B1" s="229"/>
      <c r="C1" s="229"/>
      <c r="D1" s="229"/>
      <c r="E1" s="229"/>
      <c r="F1" s="229"/>
      <c r="G1" s="229"/>
    </row>
    <row r="2" spans="1:104" ht="14.25" customHeight="1" thickBot="1" x14ac:dyDescent="0.25">
      <c r="A2" s="147"/>
      <c r="B2" s="148"/>
      <c r="C2" s="149"/>
      <c r="D2" s="149"/>
      <c r="E2" s="150"/>
      <c r="F2" s="149"/>
      <c r="G2" s="149"/>
    </row>
    <row r="3" spans="1:104" ht="13.5" thickTop="1" x14ac:dyDescent="0.2">
      <c r="A3" s="218" t="s">
        <v>49</v>
      </c>
      <c r="B3" s="219"/>
      <c r="C3" s="97" t="str">
        <f>CONCATENATE(cislostavby," ",nazevstavby)</f>
        <v xml:space="preserve"> OA Břeclav - Snížení energetické nárčnosti budovy</v>
      </c>
      <c r="D3" s="151"/>
      <c r="E3" s="152" t="s">
        <v>66</v>
      </c>
      <c r="F3" s="153">
        <f>Rekapitulace!H1</f>
        <v>0</v>
      </c>
      <c r="G3" s="154"/>
    </row>
    <row r="4" spans="1:104" ht="13.5" thickBot="1" x14ac:dyDescent="0.25">
      <c r="A4" s="230" t="s">
        <v>51</v>
      </c>
      <c r="B4" s="221"/>
      <c r="C4" s="103" t="str">
        <f>CONCATENATE(cisloobjektu," ",nazevobjektu)</f>
        <v>02 Tělocvična</v>
      </c>
      <c r="D4" s="155"/>
      <c r="E4" s="231" t="str">
        <f>Rekapitulace!G2</f>
        <v>Včetně VZT</v>
      </c>
      <c r="F4" s="232"/>
      <c r="G4" s="233"/>
    </row>
    <row r="5" spans="1:104" ht="13.5" thickTop="1" x14ac:dyDescent="0.2">
      <c r="A5" s="156"/>
      <c r="B5" s="147"/>
      <c r="C5" s="147"/>
      <c r="D5" s="147"/>
      <c r="E5" s="157"/>
      <c r="F5" s="147"/>
      <c r="G5" s="158"/>
    </row>
    <row r="6" spans="1:104" x14ac:dyDescent="0.2">
      <c r="A6" s="159" t="s">
        <v>67</v>
      </c>
      <c r="B6" s="160" t="s">
        <v>68</v>
      </c>
      <c r="C6" s="160" t="s">
        <v>69</v>
      </c>
      <c r="D6" s="160" t="s">
        <v>70</v>
      </c>
      <c r="E6" s="161" t="s">
        <v>71</v>
      </c>
      <c r="F6" s="160" t="s">
        <v>72</v>
      </c>
      <c r="G6" s="162" t="s">
        <v>73</v>
      </c>
    </row>
    <row r="7" spans="1:104" x14ac:dyDescent="0.2">
      <c r="A7" s="163" t="s">
        <v>74</v>
      </c>
      <c r="B7" s="164" t="s">
        <v>75</v>
      </c>
      <c r="C7" s="165" t="s">
        <v>76</v>
      </c>
      <c r="D7" s="166"/>
      <c r="E7" s="167"/>
      <c r="F7" s="167"/>
      <c r="G7" s="168"/>
      <c r="H7" s="169"/>
      <c r="I7" s="169"/>
      <c r="O7" s="170">
        <v>1</v>
      </c>
    </row>
    <row r="8" spans="1:104" x14ac:dyDescent="0.2">
      <c r="A8" s="171">
        <v>1</v>
      </c>
      <c r="B8" s="172" t="s">
        <v>82</v>
      </c>
      <c r="C8" s="173" t="s">
        <v>83</v>
      </c>
      <c r="D8" s="174" t="s">
        <v>84</v>
      </c>
      <c r="E8" s="175">
        <v>54.84</v>
      </c>
      <c r="F8" s="175"/>
      <c r="G8" s="176">
        <f>E8*F8</f>
        <v>0</v>
      </c>
      <c r="O8" s="170">
        <v>2</v>
      </c>
      <c r="AA8" s="146">
        <v>1</v>
      </c>
      <c r="AB8" s="146">
        <v>1</v>
      </c>
      <c r="AC8" s="146">
        <v>1</v>
      </c>
      <c r="AZ8" s="146">
        <v>1</v>
      </c>
      <c r="BA8" s="146">
        <f>IF(AZ8=1,G8,0)</f>
        <v>0</v>
      </c>
      <c r="BB8" s="146">
        <f>IF(AZ8=2,G8,0)</f>
        <v>0</v>
      </c>
      <c r="BC8" s="146">
        <f>IF(AZ8=3,G8,0)</f>
        <v>0</v>
      </c>
      <c r="BD8" s="146">
        <f>IF(AZ8=4,G8,0)</f>
        <v>0</v>
      </c>
      <c r="BE8" s="146">
        <f>IF(AZ8=5,G8,0)</f>
        <v>0</v>
      </c>
      <c r="CA8" s="177">
        <v>1</v>
      </c>
      <c r="CB8" s="177">
        <v>1</v>
      </c>
      <c r="CZ8" s="146">
        <v>0</v>
      </c>
    </row>
    <row r="9" spans="1:104" ht="22.5" x14ac:dyDescent="0.2">
      <c r="A9" s="178"/>
      <c r="B9" s="180"/>
      <c r="C9" s="227" t="s">
        <v>85</v>
      </c>
      <c r="D9" s="228"/>
      <c r="E9" s="181">
        <v>54.84</v>
      </c>
      <c r="F9" s="182"/>
      <c r="G9" s="183"/>
      <c r="M9" s="179" t="s">
        <v>85</v>
      </c>
      <c r="O9" s="170"/>
    </row>
    <row r="10" spans="1:104" x14ac:dyDescent="0.2">
      <c r="A10" s="171">
        <v>2</v>
      </c>
      <c r="B10" s="172" t="s">
        <v>86</v>
      </c>
      <c r="C10" s="173" t="s">
        <v>87</v>
      </c>
      <c r="D10" s="174" t="s">
        <v>88</v>
      </c>
      <c r="E10" s="175">
        <v>27.42</v>
      </c>
      <c r="F10" s="175"/>
      <c r="G10" s="176">
        <f>E10*F10</f>
        <v>0</v>
      </c>
      <c r="O10" s="170">
        <v>2</v>
      </c>
      <c r="AA10" s="146">
        <v>1</v>
      </c>
      <c r="AB10" s="146">
        <v>1</v>
      </c>
      <c r="AC10" s="146">
        <v>1</v>
      </c>
      <c r="AZ10" s="146">
        <v>1</v>
      </c>
      <c r="BA10" s="146">
        <f>IF(AZ10=1,G10,0)</f>
        <v>0</v>
      </c>
      <c r="BB10" s="146">
        <f>IF(AZ10=2,G10,0)</f>
        <v>0</v>
      </c>
      <c r="BC10" s="146">
        <f>IF(AZ10=3,G10,0)</f>
        <v>0</v>
      </c>
      <c r="BD10" s="146">
        <f>IF(AZ10=4,G10,0)</f>
        <v>0</v>
      </c>
      <c r="BE10" s="146">
        <f>IF(AZ10=5,G10,0)</f>
        <v>0</v>
      </c>
      <c r="CA10" s="177">
        <v>1</v>
      </c>
      <c r="CB10" s="177">
        <v>1</v>
      </c>
      <c r="CZ10" s="146">
        <v>0</v>
      </c>
    </row>
    <row r="11" spans="1:104" ht="22.5" x14ac:dyDescent="0.2">
      <c r="A11" s="178"/>
      <c r="B11" s="180"/>
      <c r="C11" s="227" t="s">
        <v>89</v>
      </c>
      <c r="D11" s="228"/>
      <c r="E11" s="181">
        <v>27.42</v>
      </c>
      <c r="F11" s="182"/>
      <c r="G11" s="183"/>
      <c r="M11" s="179" t="s">
        <v>89</v>
      </c>
      <c r="O11" s="170"/>
    </row>
    <row r="12" spans="1:104" x14ac:dyDescent="0.2">
      <c r="A12" s="171">
        <v>3</v>
      </c>
      <c r="B12" s="172" t="s">
        <v>90</v>
      </c>
      <c r="C12" s="173" t="s">
        <v>91</v>
      </c>
      <c r="D12" s="174" t="s">
        <v>88</v>
      </c>
      <c r="E12" s="175">
        <v>9.14</v>
      </c>
      <c r="F12" s="175"/>
      <c r="G12" s="176">
        <f>E12*F12</f>
        <v>0</v>
      </c>
      <c r="O12" s="170">
        <v>2</v>
      </c>
      <c r="AA12" s="146">
        <v>1</v>
      </c>
      <c r="AB12" s="146">
        <v>1</v>
      </c>
      <c r="AC12" s="146">
        <v>1</v>
      </c>
      <c r="AZ12" s="146">
        <v>1</v>
      </c>
      <c r="BA12" s="146">
        <f>IF(AZ12=1,G12,0)</f>
        <v>0</v>
      </c>
      <c r="BB12" s="146">
        <f>IF(AZ12=2,G12,0)</f>
        <v>0</v>
      </c>
      <c r="BC12" s="146">
        <f>IF(AZ12=3,G12,0)</f>
        <v>0</v>
      </c>
      <c r="BD12" s="146">
        <f>IF(AZ12=4,G12,0)</f>
        <v>0</v>
      </c>
      <c r="BE12" s="146">
        <f>IF(AZ12=5,G12,0)</f>
        <v>0</v>
      </c>
      <c r="CA12" s="177">
        <v>1</v>
      </c>
      <c r="CB12" s="177">
        <v>1</v>
      </c>
      <c r="CZ12" s="146">
        <v>0</v>
      </c>
    </row>
    <row r="13" spans="1:104" x14ac:dyDescent="0.2">
      <c r="A13" s="178"/>
      <c r="B13" s="180"/>
      <c r="C13" s="227" t="s">
        <v>92</v>
      </c>
      <c r="D13" s="228"/>
      <c r="E13" s="181">
        <v>9.14</v>
      </c>
      <c r="F13" s="182"/>
      <c r="G13" s="183"/>
      <c r="M13" s="179" t="s">
        <v>92</v>
      </c>
      <c r="O13" s="170"/>
    </row>
    <row r="14" spans="1:104" x14ac:dyDescent="0.2">
      <c r="A14" s="171">
        <v>4</v>
      </c>
      <c r="B14" s="172" t="s">
        <v>93</v>
      </c>
      <c r="C14" s="173" t="s">
        <v>94</v>
      </c>
      <c r="D14" s="174" t="s">
        <v>88</v>
      </c>
      <c r="E14" s="175">
        <v>45.7</v>
      </c>
      <c r="F14" s="175"/>
      <c r="G14" s="176">
        <f>E14*F14</f>
        <v>0</v>
      </c>
      <c r="O14" s="170">
        <v>2</v>
      </c>
      <c r="AA14" s="146">
        <v>1</v>
      </c>
      <c r="AB14" s="146">
        <v>1</v>
      </c>
      <c r="AC14" s="146">
        <v>1</v>
      </c>
      <c r="AZ14" s="146">
        <v>1</v>
      </c>
      <c r="BA14" s="146">
        <f>IF(AZ14=1,G14,0)</f>
        <v>0</v>
      </c>
      <c r="BB14" s="146">
        <f>IF(AZ14=2,G14,0)</f>
        <v>0</v>
      </c>
      <c r="BC14" s="146">
        <f>IF(AZ14=3,G14,0)</f>
        <v>0</v>
      </c>
      <c r="BD14" s="146">
        <f>IF(AZ14=4,G14,0)</f>
        <v>0</v>
      </c>
      <c r="BE14" s="146">
        <f>IF(AZ14=5,G14,0)</f>
        <v>0</v>
      </c>
      <c r="CA14" s="177">
        <v>1</v>
      </c>
      <c r="CB14" s="177">
        <v>1</v>
      </c>
      <c r="CZ14" s="146">
        <v>0</v>
      </c>
    </row>
    <row r="15" spans="1:104" x14ac:dyDescent="0.2">
      <c r="A15" s="178"/>
      <c r="B15" s="180"/>
      <c r="C15" s="227" t="s">
        <v>95</v>
      </c>
      <c r="D15" s="228"/>
      <c r="E15" s="181">
        <v>45.7</v>
      </c>
      <c r="F15" s="182"/>
      <c r="G15" s="183"/>
      <c r="M15" s="179" t="s">
        <v>95</v>
      </c>
      <c r="O15" s="170"/>
    </row>
    <row r="16" spans="1:104" x14ac:dyDescent="0.2">
      <c r="A16" s="171">
        <v>5</v>
      </c>
      <c r="B16" s="172" t="s">
        <v>96</v>
      </c>
      <c r="C16" s="173" t="s">
        <v>97</v>
      </c>
      <c r="D16" s="174" t="s">
        <v>88</v>
      </c>
      <c r="E16" s="175">
        <v>9.14</v>
      </c>
      <c r="F16" s="175"/>
      <c r="G16" s="176">
        <f>E16*F16</f>
        <v>0</v>
      </c>
      <c r="O16" s="170">
        <v>2</v>
      </c>
      <c r="AA16" s="146">
        <v>1</v>
      </c>
      <c r="AB16" s="146">
        <v>1</v>
      </c>
      <c r="AC16" s="146">
        <v>1</v>
      </c>
      <c r="AZ16" s="146">
        <v>1</v>
      </c>
      <c r="BA16" s="146">
        <f>IF(AZ16=1,G16,0)</f>
        <v>0</v>
      </c>
      <c r="BB16" s="146">
        <f>IF(AZ16=2,G16,0)</f>
        <v>0</v>
      </c>
      <c r="BC16" s="146">
        <f>IF(AZ16=3,G16,0)</f>
        <v>0</v>
      </c>
      <c r="BD16" s="146">
        <f>IF(AZ16=4,G16,0)</f>
        <v>0</v>
      </c>
      <c r="BE16" s="146">
        <f>IF(AZ16=5,G16,0)</f>
        <v>0</v>
      </c>
      <c r="CA16" s="177">
        <v>1</v>
      </c>
      <c r="CB16" s="177">
        <v>1</v>
      </c>
      <c r="CZ16" s="146">
        <v>0</v>
      </c>
    </row>
    <row r="17" spans="1:104" x14ac:dyDescent="0.2">
      <c r="A17" s="178"/>
      <c r="B17" s="180"/>
      <c r="C17" s="227" t="s">
        <v>92</v>
      </c>
      <c r="D17" s="228"/>
      <c r="E17" s="181">
        <v>9.14</v>
      </c>
      <c r="F17" s="182"/>
      <c r="G17" s="183"/>
      <c r="M17" s="179" t="s">
        <v>92</v>
      </c>
      <c r="O17" s="170"/>
    </row>
    <row r="18" spans="1:104" x14ac:dyDescent="0.2">
      <c r="A18" s="171">
        <v>6</v>
      </c>
      <c r="B18" s="172" t="s">
        <v>98</v>
      </c>
      <c r="C18" s="173" t="s">
        <v>99</v>
      </c>
      <c r="D18" s="174" t="s">
        <v>88</v>
      </c>
      <c r="E18" s="175">
        <v>137.1</v>
      </c>
      <c r="F18" s="175"/>
      <c r="G18" s="176">
        <f>E18*F18</f>
        <v>0</v>
      </c>
      <c r="O18" s="170">
        <v>2</v>
      </c>
      <c r="AA18" s="146">
        <v>1</v>
      </c>
      <c r="AB18" s="146">
        <v>1</v>
      </c>
      <c r="AC18" s="146">
        <v>1</v>
      </c>
      <c r="AZ18" s="146">
        <v>1</v>
      </c>
      <c r="BA18" s="146">
        <f>IF(AZ18=1,G18,0)</f>
        <v>0</v>
      </c>
      <c r="BB18" s="146">
        <f>IF(AZ18=2,G18,0)</f>
        <v>0</v>
      </c>
      <c r="BC18" s="146">
        <f>IF(AZ18=3,G18,0)</f>
        <v>0</v>
      </c>
      <c r="BD18" s="146">
        <f>IF(AZ18=4,G18,0)</f>
        <v>0</v>
      </c>
      <c r="BE18" s="146">
        <f>IF(AZ18=5,G18,0)</f>
        <v>0</v>
      </c>
      <c r="CA18" s="177">
        <v>1</v>
      </c>
      <c r="CB18" s="177">
        <v>1</v>
      </c>
      <c r="CZ18" s="146">
        <v>0</v>
      </c>
    </row>
    <row r="19" spans="1:104" x14ac:dyDescent="0.2">
      <c r="A19" s="178"/>
      <c r="B19" s="180"/>
      <c r="C19" s="227" t="s">
        <v>100</v>
      </c>
      <c r="D19" s="228"/>
      <c r="E19" s="181">
        <v>137.1</v>
      </c>
      <c r="F19" s="182"/>
      <c r="G19" s="183"/>
      <c r="M19" s="179" t="s">
        <v>100</v>
      </c>
      <c r="O19" s="170"/>
    </row>
    <row r="20" spans="1:104" x14ac:dyDescent="0.2">
      <c r="A20" s="171">
        <v>7</v>
      </c>
      <c r="B20" s="172" t="s">
        <v>101</v>
      </c>
      <c r="C20" s="173" t="s">
        <v>102</v>
      </c>
      <c r="D20" s="174" t="s">
        <v>88</v>
      </c>
      <c r="E20" s="175">
        <v>9.14</v>
      </c>
      <c r="F20" s="175"/>
      <c r="G20" s="176">
        <f>E20*F20</f>
        <v>0</v>
      </c>
      <c r="O20" s="170">
        <v>2</v>
      </c>
      <c r="AA20" s="146">
        <v>1</v>
      </c>
      <c r="AB20" s="146">
        <v>1</v>
      </c>
      <c r="AC20" s="146">
        <v>1</v>
      </c>
      <c r="AZ20" s="146">
        <v>1</v>
      </c>
      <c r="BA20" s="146">
        <f>IF(AZ20=1,G20,0)</f>
        <v>0</v>
      </c>
      <c r="BB20" s="146">
        <f>IF(AZ20=2,G20,0)</f>
        <v>0</v>
      </c>
      <c r="BC20" s="146">
        <f>IF(AZ20=3,G20,0)</f>
        <v>0</v>
      </c>
      <c r="BD20" s="146">
        <f>IF(AZ20=4,G20,0)</f>
        <v>0</v>
      </c>
      <c r="BE20" s="146">
        <f>IF(AZ20=5,G20,0)</f>
        <v>0</v>
      </c>
      <c r="CA20" s="177">
        <v>1</v>
      </c>
      <c r="CB20" s="177">
        <v>1</v>
      </c>
      <c r="CZ20" s="146">
        <v>0</v>
      </c>
    </row>
    <row r="21" spans="1:104" x14ac:dyDescent="0.2">
      <c r="A21" s="178"/>
      <c r="B21" s="180"/>
      <c r="C21" s="227" t="s">
        <v>92</v>
      </c>
      <c r="D21" s="228"/>
      <c r="E21" s="181">
        <v>9.14</v>
      </c>
      <c r="F21" s="182"/>
      <c r="G21" s="183"/>
      <c r="M21" s="179" t="s">
        <v>92</v>
      </c>
      <c r="O21" s="170"/>
    </row>
    <row r="22" spans="1:104" x14ac:dyDescent="0.2">
      <c r="A22" s="171">
        <v>8</v>
      </c>
      <c r="B22" s="172" t="s">
        <v>103</v>
      </c>
      <c r="C22" s="173" t="s">
        <v>104</v>
      </c>
      <c r="D22" s="174" t="s">
        <v>88</v>
      </c>
      <c r="E22" s="175">
        <v>18.28</v>
      </c>
      <c r="F22" s="175"/>
      <c r="G22" s="176">
        <f>E22*F22</f>
        <v>0</v>
      </c>
      <c r="O22" s="170">
        <v>2</v>
      </c>
      <c r="AA22" s="146">
        <v>1</v>
      </c>
      <c r="AB22" s="146">
        <v>1</v>
      </c>
      <c r="AC22" s="146">
        <v>1</v>
      </c>
      <c r="AZ22" s="146">
        <v>1</v>
      </c>
      <c r="BA22" s="146">
        <f>IF(AZ22=1,G22,0)</f>
        <v>0</v>
      </c>
      <c r="BB22" s="146">
        <f>IF(AZ22=2,G22,0)</f>
        <v>0</v>
      </c>
      <c r="BC22" s="146">
        <f>IF(AZ22=3,G22,0)</f>
        <v>0</v>
      </c>
      <c r="BD22" s="146">
        <f>IF(AZ22=4,G22,0)</f>
        <v>0</v>
      </c>
      <c r="BE22" s="146">
        <f>IF(AZ22=5,G22,0)</f>
        <v>0</v>
      </c>
      <c r="CA22" s="177">
        <v>1</v>
      </c>
      <c r="CB22" s="177">
        <v>1</v>
      </c>
      <c r="CZ22" s="146">
        <v>0</v>
      </c>
    </row>
    <row r="23" spans="1:104" ht="22.5" x14ac:dyDescent="0.2">
      <c r="A23" s="178"/>
      <c r="B23" s="180"/>
      <c r="C23" s="227" t="s">
        <v>105</v>
      </c>
      <c r="D23" s="228"/>
      <c r="E23" s="181">
        <v>18.28</v>
      </c>
      <c r="F23" s="182"/>
      <c r="G23" s="183"/>
      <c r="M23" s="179" t="s">
        <v>105</v>
      </c>
      <c r="O23" s="170"/>
    </row>
    <row r="24" spans="1:104" x14ac:dyDescent="0.2">
      <c r="A24" s="171">
        <v>9</v>
      </c>
      <c r="B24" s="172" t="s">
        <v>106</v>
      </c>
      <c r="C24" s="173" t="s">
        <v>107</v>
      </c>
      <c r="D24" s="174" t="s">
        <v>88</v>
      </c>
      <c r="E24" s="175">
        <v>9.14</v>
      </c>
      <c r="F24" s="175"/>
      <c r="G24" s="176">
        <f>E24*F24</f>
        <v>0</v>
      </c>
      <c r="O24" s="170">
        <v>2</v>
      </c>
      <c r="AA24" s="146">
        <v>1</v>
      </c>
      <c r="AB24" s="146">
        <v>1</v>
      </c>
      <c r="AC24" s="146">
        <v>1</v>
      </c>
      <c r="AZ24" s="146">
        <v>1</v>
      </c>
      <c r="BA24" s="146">
        <f>IF(AZ24=1,G24,0)</f>
        <v>0</v>
      </c>
      <c r="BB24" s="146">
        <f>IF(AZ24=2,G24,0)</f>
        <v>0</v>
      </c>
      <c r="BC24" s="146">
        <f>IF(AZ24=3,G24,0)</f>
        <v>0</v>
      </c>
      <c r="BD24" s="146">
        <f>IF(AZ24=4,G24,0)</f>
        <v>0</v>
      </c>
      <c r="BE24" s="146">
        <f>IF(AZ24=5,G24,0)</f>
        <v>0</v>
      </c>
      <c r="CA24" s="177">
        <v>1</v>
      </c>
      <c r="CB24" s="177">
        <v>1</v>
      </c>
      <c r="CZ24" s="146">
        <v>0</v>
      </c>
    </row>
    <row r="25" spans="1:104" x14ac:dyDescent="0.2">
      <c r="A25" s="178"/>
      <c r="B25" s="180"/>
      <c r="C25" s="227" t="s">
        <v>92</v>
      </c>
      <c r="D25" s="228"/>
      <c r="E25" s="181">
        <v>9.14</v>
      </c>
      <c r="F25" s="182"/>
      <c r="G25" s="183"/>
      <c r="M25" s="179" t="s">
        <v>92</v>
      </c>
      <c r="O25" s="170"/>
    </row>
    <row r="26" spans="1:104" x14ac:dyDescent="0.2">
      <c r="A26" s="184"/>
      <c r="B26" s="185" t="s">
        <v>77</v>
      </c>
      <c r="C26" s="186" t="str">
        <f>CONCATENATE(B7," ",C7)</f>
        <v>1 Zemní práce</v>
      </c>
      <c r="D26" s="187"/>
      <c r="E26" s="188"/>
      <c r="F26" s="189"/>
      <c r="G26" s="190">
        <f>SUM(G7:G25)</f>
        <v>0</v>
      </c>
      <c r="O26" s="170">
        <v>4</v>
      </c>
      <c r="BA26" s="191">
        <f>SUM(BA7:BA25)</f>
        <v>0</v>
      </c>
      <c r="BB26" s="191">
        <f>SUM(BB7:BB25)</f>
        <v>0</v>
      </c>
      <c r="BC26" s="191">
        <f>SUM(BC7:BC25)</f>
        <v>0</v>
      </c>
      <c r="BD26" s="191">
        <f>SUM(BD7:BD25)</f>
        <v>0</v>
      </c>
      <c r="BE26" s="191">
        <f>SUM(BE7:BE25)</f>
        <v>0</v>
      </c>
    </row>
    <row r="27" spans="1:104" x14ac:dyDescent="0.2">
      <c r="A27" s="163" t="s">
        <v>74</v>
      </c>
      <c r="B27" s="164" t="s">
        <v>81</v>
      </c>
      <c r="C27" s="165" t="s">
        <v>108</v>
      </c>
      <c r="D27" s="166"/>
      <c r="E27" s="167"/>
      <c r="F27" s="167"/>
      <c r="G27" s="168"/>
      <c r="H27" s="169"/>
      <c r="I27" s="169"/>
      <c r="O27" s="170">
        <v>1</v>
      </c>
    </row>
    <row r="28" spans="1:104" ht="22.5" x14ac:dyDescent="0.2">
      <c r="A28" s="171">
        <v>10</v>
      </c>
      <c r="B28" s="172" t="s">
        <v>109</v>
      </c>
      <c r="C28" s="173" t="s">
        <v>110</v>
      </c>
      <c r="D28" s="174" t="s">
        <v>111</v>
      </c>
      <c r="E28" s="175">
        <v>6</v>
      </c>
      <c r="F28" s="175"/>
      <c r="G28" s="176">
        <f>E28*F28</f>
        <v>0</v>
      </c>
      <c r="O28" s="170">
        <v>2</v>
      </c>
      <c r="AA28" s="146">
        <v>1</v>
      </c>
      <c r="AB28" s="146">
        <v>1</v>
      </c>
      <c r="AC28" s="146">
        <v>1</v>
      </c>
      <c r="AZ28" s="146">
        <v>1</v>
      </c>
      <c r="BA28" s="146">
        <f>IF(AZ28=1,G28,0)</f>
        <v>0</v>
      </c>
      <c r="BB28" s="146">
        <f>IF(AZ28=2,G28,0)</f>
        <v>0</v>
      </c>
      <c r="BC28" s="146">
        <f>IF(AZ28=3,G28,0)</f>
        <v>0</v>
      </c>
      <c r="BD28" s="146">
        <f>IF(AZ28=4,G28,0)</f>
        <v>0</v>
      </c>
      <c r="BE28" s="146">
        <f>IF(AZ28=5,G28,0)</f>
        <v>0</v>
      </c>
      <c r="CA28" s="177">
        <v>1</v>
      </c>
      <c r="CB28" s="177">
        <v>1</v>
      </c>
      <c r="CZ28" s="146">
        <v>4.8419999999999998E-2</v>
      </c>
    </row>
    <row r="29" spans="1:104" ht="22.5" x14ac:dyDescent="0.2">
      <c r="A29" s="171">
        <v>11</v>
      </c>
      <c r="B29" s="172" t="s">
        <v>112</v>
      </c>
      <c r="C29" s="173" t="s">
        <v>113</v>
      </c>
      <c r="D29" s="174" t="s">
        <v>111</v>
      </c>
      <c r="E29" s="175">
        <v>3</v>
      </c>
      <c r="F29" s="175"/>
      <c r="G29" s="176">
        <f>E29*F29</f>
        <v>0</v>
      </c>
      <c r="O29" s="170">
        <v>2</v>
      </c>
      <c r="AA29" s="146">
        <v>1</v>
      </c>
      <c r="AB29" s="146">
        <v>1</v>
      </c>
      <c r="AC29" s="146">
        <v>1</v>
      </c>
      <c r="AZ29" s="146">
        <v>1</v>
      </c>
      <c r="BA29" s="146">
        <f>IF(AZ29=1,G29,0)</f>
        <v>0</v>
      </c>
      <c r="BB29" s="146">
        <f>IF(AZ29=2,G29,0)</f>
        <v>0</v>
      </c>
      <c r="BC29" s="146">
        <f>IF(AZ29=3,G29,0)</f>
        <v>0</v>
      </c>
      <c r="BD29" s="146">
        <f>IF(AZ29=4,G29,0)</f>
        <v>0</v>
      </c>
      <c r="BE29" s="146">
        <f>IF(AZ29=5,G29,0)</f>
        <v>0</v>
      </c>
      <c r="CA29" s="177">
        <v>1</v>
      </c>
      <c r="CB29" s="177">
        <v>1</v>
      </c>
      <c r="CZ29" s="146">
        <v>0.11842</v>
      </c>
    </row>
    <row r="30" spans="1:104" ht="22.5" x14ac:dyDescent="0.2">
      <c r="A30" s="171">
        <v>12</v>
      </c>
      <c r="B30" s="172" t="s">
        <v>114</v>
      </c>
      <c r="C30" s="173" t="s">
        <v>115</v>
      </c>
      <c r="D30" s="174" t="s">
        <v>111</v>
      </c>
      <c r="E30" s="175">
        <v>2</v>
      </c>
      <c r="F30" s="175"/>
      <c r="G30" s="176">
        <f>E30*F30</f>
        <v>0</v>
      </c>
      <c r="O30" s="170">
        <v>2</v>
      </c>
      <c r="AA30" s="146">
        <v>1</v>
      </c>
      <c r="AB30" s="146">
        <v>1</v>
      </c>
      <c r="AC30" s="146">
        <v>1</v>
      </c>
      <c r="AZ30" s="146">
        <v>1</v>
      </c>
      <c r="BA30" s="146">
        <f>IF(AZ30=1,G30,0)</f>
        <v>0</v>
      </c>
      <c r="BB30" s="146">
        <f>IF(AZ30=2,G30,0)</f>
        <v>0</v>
      </c>
      <c r="BC30" s="146">
        <f>IF(AZ30=3,G30,0)</f>
        <v>0</v>
      </c>
      <c r="BD30" s="146">
        <f>IF(AZ30=4,G30,0)</f>
        <v>0</v>
      </c>
      <c r="BE30" s="146">
        <f>IF(AZ30=5,G30,0)</f>
        <v>0</v>
      </c>
      <c r="CA30" s="177">
        <v>1</v>
      </c>
      <c r="CB30" s="177">
        <v>1</v>
      </c>
      <c r="CZ30" s="146">
        <v>0.17882999999999999</v>
      </c>
    </row>
    <row r="31" spans="1:104" ht="22.5" x14ac:dyDescent="0.2">
      <c r="A31" s="171">
        <v>13</v>
      </c>
      <c r="B31" s="172" t="s">
        <v>116</v>
      </c>
      <c r="C31" s="173" t="s">
        <v>117</v>
      </c>
      <c r="D31" s="174" t="s">
        <v>84</v>
      </c>
      <c r="E31" s="175">
        <v>1.2749999999999999</v>
      </c>
      <c r="F31" s="175"/>
      <c r="G31" s="176">
        <f>E31*F31</f>
        <v>0</v>
      </c>
      <c r="O31" s="170">
        <v>2</v>
      </c>
      <c r="AA31" s="146">
        <v>1</v>
      </c>
      <c r="AB31" s="146">
        <v>1</v>
      </c>
      <c r="AC31" s="146">
        <v>1</v>
      </c>
      <c r="AZ31" s="146">
        <v>1</v>
      </c>
      <c r="BA31" s="146">
        <f>IF(AZ31=1,G31,0)</f>
        <v>0</v>
      </c>
      <c r="BB31" s="146">
        <f>IF(AZ31=2,G31,0)</f>
        <v>0</v>
      </c>
      <c r="BC31" s="146">
        <f>IF(AZ31=3,G31,0)</f>
        <v>0</v>
      </c>
      <c r="BD31" s="146">
        <f>IF(AZ31=4,G31,0)</f>
        <v>0</v>
      </c>
      <c r="BE31" s="146">
        <f>IF(AZ31=5,G31,0)</f>
        <v>0</v>
      </c>
      <c r="CA31" s="177">
        <v>1</v>
      </c>
      <c r="CB31" s="177">
        <v>1</v>
      </c>
      <c r="CZ31" s="146">
        <v>0.25696000000000002</v>
      </c>
    </row>
    <row r="32" spans="1:104" x14ac:dyDescent="0.2">
      <c r="A32" s="178"/>
      <c r="B32" s="180"/>
      <c r="C32" s="227" t="s">
        <v>118</v>
      </c>
      <c r="D32" s="228"/>
      <c r="E32" s="181">
        <v>1.2749999999999999</v>
      </c>
      <c r="F32" s="182"/>
      <c r="G32" s="183"/>
      <c r="M32" s="179" t="s">
        <v>118</v>
      </c>
      <c r="O32" s="170"/>
    </row>
    <row r="33" spans="1:104" x14ac:dyDescent="0.2">
      <c r="A33" s="184"/>
      <c r="B33" s="185" t="s">
        <v>77</v>
      </c>
      <c r="C33" s="186" t="str">
        <f>CONCATENATE(B27," ",C27)</f>
        <v>3 Svislé a kompletní konstrukce</v>
      </c>
      <c r="D33" s="187"/>
      <c r="E33" s="188"/>
      <c r="F33" s="189"/>
      <c r="G33" s="190">
        <f>SUM(G27:G32)</f>
        <v>0</v>
      </c>
      <c r="O33" s="170">
        <v>4</v>
      </c>
      <c r="BA33" s="191">
        <f>SUM(BA27:BA32)</f>
        <v>0</v>
      </c>
      <c r="BB33" s="191">
        <f>SUM(BB27:BB32)</f>
        <v>0</v>
      </c>
      <c r="BC33" s="191">
        <f>SUM(BC27:BC32)</f>
        <v>0</v>
      </c>
      <c r="BD33" s="191">
        <f>SUM(BD27:BD32)</f>
        <v>0</v>
      </c>
      <c r="BE33" s="191">
        <f>SUM(BE27:BE32)</f>
        <v>0</v>
      </c>
    </row>
    <row r="34" spans="1:104" x14ac:dyDescent="0.2">
      <c r="A34" s="163" t="s">
        <v>74</v>
      </c>
      <c r="B34" s="164" t="s">
        <v>119</v>
      </c>
      <c r="C34" s="165" t="s">
        <v>120</v>
      </c>
      <c r="D34" s="166"/>
      <c r="E34" s="167"/>
      <c r="F34" s="167"/>
      <c r="G34" s="168"/>
      <c r="H34" s="169"/>
      <c r="I34" s="169"/>
      <c r="O34" s="170">
        <v>1</v>
      </c>
    </row>
    <row r="35" spans="1:104" x14ac:dyDescent="0.2">
      <c r="A35" s="171">
        <v>14</v>
      </c>
      <c r="B35" s="172" t="s">
        <v>121</v>
      </c>
      <c r="C35" s="173" t="s">
        <v>122</v>
      </c>
      <c r="D35" s="174" t="s">
        <v>88</v>
      </c>
      <c r="E35" s="175">
        <v>9.7500000000000003E-2</v>
      </c>
      <c r="F35" s="175"/>
      <c r="G35" s="176">
        <f>E35*F35</f>
        <v>0</v>
      </c>
      <c r="O35" s="170">
        <v>2</v>
      </c>
      <c r="AA35" s="146">
        <v>1</v>
      </c>
      <c r="AB35" s="146">
        <v>1</v>
      </c>
      <c r="AC35" s="146">
        <v>1</v>
      </c>
      <c r="AZ35" s="146">
        <v>1</v>
      </c>
      <c r="BA35" s="146">
        <f>IF(AZ35=1,G35,0)</f>
        <v>0</v>
      </c>
      <c r="BB35" s="146">
        <f>IF(AZ35=2,G35,0)</f>
        <v>0</v>
      </c>
      <c r="BC35" s="146">
        <f>IF(AZ35=3,G35,0)</f>
        <v>0</v>
      </c>
      <c r="BD35" s="146">
        <f>IF(AZ35=4,G35,0)</f>
        <v>0</v>
      </c>
      <c r="BE35" s="146">
        <f>IF(AZ35=5,G35,0)</f>
        <v>0</v>
      </c>
      <c r="CA35" s="177">
        <v>1</v>
      </c>
      <c r="CB35" s="177">
        <v>1</v>
      </c>
      <c r="CZ35" s="146">
        <v>2.6975199999999999</v>
      </c>
    </row>
    <row r="36" spans="1:104" x14ac:dyDescent="0.2">
      <c r="A36" s="178"/>
      <c r="B36" s="180"/>
      <c r="C36" s="227" t="s">
        <v>123</v>
      </c>
      <c r="D36" s="228"/>
      <c r="E36" s="181">
        <v>5.5E-2</v>
      </c>
      <c r="F36" s="182"/>
      <c r="G36" s="183"/>
      <c r="M36" s="179" t="s">
        <v>123</v>
      </c>
      <c r="O36" s="170"/>
    </row>
    <row r="37" spans="1:104" x14ac:dyDescent="0.2">
      <c r="A37" s="178"/>
      <c r="B37" s="180"/>
      <c r="C37" s="227" t="s">
        <v>124</v>
      </c>
      <c r="D37" s="228"/>
      <c r="E37" s="181">
        <v>4.2500000000000003E-2</v>
      </c>
      <c r="F37" s="182"/>
      <c r="G37" s="183"/>
      <c r="M37" s="179" t="s">
        <v>124</v>
      </c>
      <c r="O37" s="170"/>
    </row>
    <row r="38" spans="1:104" x14ac:dyDescent="0.2">
      <c r="A38" s="184"/>
      <c r="B38" s="185" t="s">
        <v>77</v>
      </c>
      <c r="C38" s="186" t="str">
        <f>CONCATENATE(B34," ",C34)</f>
        <v>4 Vodorovné konstrukce</v>
      </c>
      <c r="D38" s="187"/>
      <c r="E38" s="188"/>
      <c r="F38" s="189"/>
      <c r="G38" s="190">
        <f>SUM(G34:G37)</f>
        <v>0</v>
      </c>
      <c r="O38" s="170">
        <v>4</v>
      </c>
      <c r="BA38" s="191">
        <f>SUM(BA34:BA37)</f>
        <v>0</v>
      </c>
      <c r="BB38" s="191">
        <f>SUM(BB34:BB37)</f>
        <v>0</v>
      </c>
      <c r="BC38" s="191">
        <f>SUM(BC34:BC37)</f>
        <v>0</v>
      </c>
      <c r="BD38" s="191">
        <f>SUM(BD34:BD37)</f>
        <v>0</v>
      </c>
      <c r="BE38" s="191">
        <f>SUM(BE34:BE37)</f>
        <v>0</v>
      </c>
    </row>
    <row r="39" spans="1:104" x14ac:dyDescent="0.2">
      <c r="A39" s="163" t="s">
        <v>74</v>
      </c>
      <c r="B39" s="164" t="s">
        <v>125</v>
      </c>
      <c r="C39" s="165" t="s">
        <v>126</v>
      </c>
      <c r="D39" s="166"/>
      <c r="E39" s="167"/>
      <c r="F39" s="167"/>
      <c r="G39" s="168"/>
      <c r="H39" s="169"/>
      <c r="I39" s="169"/>
      <c r="O39" s="170">
        <v>1</v>
      </c>
    </row>
    <row r="40" spans="1:104" x14ac:dyDescent="0.2">
      <c r="A40" s="171">
        <v>15</v>
      </c>
      <c r="B40" s="172" t="s">
        <v>127</v>
      </c>
      <c r="C40" s="173" t="s">
        <v>128</v>
      </c>
      <c r="D40" s="174" t="s">
        <v>84</v>
      </c>
      <c r="E40" s="175">
        <v>45.7</v>
      </c>
      <c r="F40" s="175"/>
      <c r="G40" s="176">
        <f>E40*F40</f>
        <v>0</v>
      </c>
      <c r="O40" s="170">
        <v>2</v>
      </c>
      <c r="AA40" s="146">
        <v>1</v>
      </c>
      <c r="AB40" s="146">
        <v>1</v>
      </c>
      <c r="AC40" s="146">
        <v>1</v>
      </c>
      <c r="AZ40" s="146">
        <v>1</v>
      </c>
      <c r="BA40" s="146">
        <f>IF(AZ40=1,G40,0)</f>
        <v>0</v>
      </c>
      <c r="BB40" s="146">
        <f>IF(AZ40=2,G40,0)</f>
        <v>0</v>
      </c>
      <c r="BC40" s="146">
        <f>IF(AZ40=3,G40,0)</f>
        <v>0</v>
      </c>
      <c r="BD40" s="146">
        <f>IF(AZ40=4,G40,0)</f>
        <v>0</v>
      </c>
      <c r="BE40" s="146">
        <f>IF(AZ40=5,G40,0)</f>
        <v>0</v>
      </c>
      <c r="CA40" s="177">
        <v>1</v>
      </c>
      <c r="CB40" s="177">
        <v>1</v>
      </c>
      <c r="CZ40" s="146">
        <v>0.2024</v>
      </c>
    </row>
    <row r="41" spans="1:104" x14ac:dyDescent="0.2">
      <c r="A41" s="178"/>
      <c r="B41" s="180"/>
      <c r="C41" s="227" t="s">
        <v>129</v>
      </c>
      <c r="D41" s="228"/>
      <c r="E41" s="181">
        <v>45.7</v>
      </c>
      <c r="F41" s="182"/>
      <c r="G41" s="183"/>
      <c r="M41" s="179" t="s">
        <v>129</v>
      </c>
      <c r="O41" s="170"/>
    </row>
    <row r="42" spans="1:104" ht="22.5" x14ac:dyDescent="0.2">
      <c r="A42" s="171">
        <v>16</v>
      </c>
      <c r="B42" s="172" t="s">
        <v>130</v>
      </c>
      <c r="C42" s="173" t="s">
        <v>630</v>
      </c>
      <c r="D42" s="174" t="s">
        <v>84</v>
      </c>
      <c r="E42" s="175">
        <v>45.7</v>
      </c>
      <c r="F42" s="175"/>
      <c r="G42" s="176">
        <f>E42*F42</f>
        <v>0</v>
      </c>
      <c r="O42" s="170">
        <v>2</v>
      </c>
      <c r="AA42" s="146">
        <v>1</v>
      </c>
      <c r="AB42" s="146">
        <v>1</v>
      </c>
      <c r="AC42" s="146">
        <v>1</v>
      </c>
      <c r="AZ42" s="146">
        <v>1</v>
      </c>
      <c r="BA42" s="146">
        <f>IF(AZ42=1,G42,0)</f>
        <v>0</v>
      </c>
      <c r="BB42" s="146">
        <f>IF(AZ42=2,G42,0)</f>
        <v>0</v>
      </c>
      <c r="BC42" s="146">
        <f>IF(AZ42=3,G42,0)</f>
        <v>0</v>
      </c>
      <c r="BD42" s="146">
        <f>IF(AZ42=4,G42,0)</f>
        <v>0</v>
      </c>
      <c r="BE42" s="146">
        <f>IF(AZ42=5,G42,0)</f>
        <v>0</v>
      </c>
      <c r="CA42" s="177">
        <v>1</v>
      </c>
      <c r="CB42" s="177">
        <v>1</v>
      </c>
      <c r="CZ42" s="146">
        <v>0.18107999999999999</v>
      </c>
    </row>
    <row r="43" spans="1:104" x14ac:dyDescent="0.2">
      <c r="A43" s="178"/>
      <c r="B43" s="180"/>
      <c r="C43" s="227" t="s">
        <v>129</v>
      </c>
      <c r="D43" s="228"/>
      <c r="E43" s="181">
        <v>45.7</v>
      </c>
      <c r="F43" s="182"/>
      <c r="G43" s="183"/>
      <c r="M43" s="179" t="s">
        <v>129</v>
      </c>
      <c r="O43" s="170"/>
    </row>
    <row r="44" spans="1:104" ht="22.5" x14ac:dyDescent="0.2">
      <c r="A44" s="171">
        <v>17</v>
      </c>
      <c r="B44" s="172" t="s">
        <v>131</v>
      </c>
      <c r="C44" s="173" t="s">
        <v>132</v>
      </c>
      <c r="D44" s="174" t="s">
        <v>133</v>
      </c>
      <c r="E44" s="175">
        <v>93.8</v>
      </c>
      <c r="F44" s="175"/>
      <c r="G44" s="176">
        <f>E44*F44</f>
        <v>0</v>
      </c>
      <c r="O44" s="170">
        <v>2</v>
      </c>
      <c r="AA44" s="146">
        <v>1</v>
      </c>
      <c r="AB44" s="146">
        <v>1</v>
      </c>
      <c r="AC44" s="146">
        <v>1</v>
      </c>
      <c r="AZ44" s="146">
        <v>1</v>
      </c>
      <c r="BA44" s="146">
        <f>IF(AZ44=1,G44,0)</f>
        <v>0</v>
      </c>
      <c r="BB44" s="146">
        <f>IF(AZ44=2,G44,0)</f>
        <v>0</v>
      </c>
      <c r="BC44" s="146">
        <f>IF(AZ44=3,G44,0)</f>
        <v>0</v>
      </c>
      <c r="BD44" s="146">
        <f>IF(AZ44=4,G44,0)</f>
        <v>0</v>
      </c>
      <c r="BE44" s="146">
        <f>IF(AZ44=5,G44,0)</f>
        <v>0</v>
      </c>
      <c r="CA44" s="177">
        <v>1</v>
      </c>
      <c r="CB44" s="177">
        <v>1</v>
      </c>
      <c r="CZ44" s="146">
        <v>0.11693000000000001</v>
      </c>
    </row>
    <row r="45" spans="1:104" x14ac:dyDescent="0.2">
      <c r="A45" s="178"/>
      <c r="B45" s="180"/>
      <c r="C45" s="227" t="s">
        <v>134</v>
      </c>
      <c r="D45" s="228"/>
      <c r="E45" s="181">
        <v>93.8</v>
      </c>
      <c r="F45" s="182"/>
      <c r="G45" s="183"/>
      <c r="M45" s="179" t="s">
        <v>134</v>
      </c>
      <c r="O45" s="170"/>
    </row>
    <row r="46" spans="1:104" x14ac:dyDescent="0.2">
      <c r="A46" s="184"/>
      <c r="B46" s="185" t="s">
        <v>77</v>
      </c>
      <c r="C46" s="186" t="str">
        <f>CONCATENATE(B39," ",C39)</f>
        <v>5 Komunikace</v>
      </c>
      <c r="D46" s="187"/>
      <c r="E46" s="188"/>
      <c r="F46" s="189"/>
      <c r="G46" s="190">
        <f>SUM(G39:G45)</f>
        <v>0</v>
      </c>
      <c r="O46" s="170">
        <v>4</v>
      </c>
      <c r="BA46" s="191">
        <f>SUM(BA39:BA45)</f>
        <v>0</v>
      </c>
      <c r="BB46" s="191">
        <f>SUM(BB39:BB45)</f>
        <v>0</v>
      </c>
      <c r="BC46" s="191">
        <f>SUM(BC39:BC45)</f>
        <v>0</v>
      </c>
      <c r="BD46" s="191">
        <f>SUM(BD39:BD45)</f>
        <v>0</v>
      </c>
      <c r="BE46" s="191">
        <f>SUM(BE39:BE45)</f>
        <v>0</v>
      </c>
    </row>
    <row r="47" spans="1:104" x14ac:dyDescent="0.2">
      <c r="A47" s="163" t="s">
        <v>74</v>
      </c>
      <c r="B47" s="164" t="s">
        <v>135</v>
      </c>
      <c r="C47" s="165" t="s">
        <v>136</v>
      </c>
      <c r="D47" s="166"/>
      <c r="E47" s="167"/>
      <c r="F47" s="167"/>
      <c r="G47" s="168"/>
      <c r="H47" s="169"/>
      <c r="I47" s="169"/>
      <c r="O47" s="170">
        <v>1</v>
      </c>
    </row>
    <row r="48" spans="1:104" x14ac:dyDescent="0.2">
      <c r="A48" s="171">
        <v>18</v>
      </c>
      <c r="B48" s="172" t="s">
        <v>137</v>
      </c>
      <c r="C48" s="173" t="s">
        <v>138</v>
      </c>
      <c r="D48" s="174" t="s">
        <v>84</v>
      </c>
      <c r="E48" s="175">
        <v>278.14</v>
      </c>
      <c r="F48" s="175"/>
      <c r="G48" s="176">
        <f>E48*F48</f>
        <v>0</v>
      </c>
      <c r="O48" s="170">
        <v>2</v>
      </c>
      <c r="AA48" s="146">
        <v>1</v>
      </c>
      <c r="AB48" s="146">
        <v>1</v>
      </c>
      <c r="AC48" s="146">
        <v>1</v>
      </c>
      <c r="AZ48" s="146">
        <v>1</v>
      </c>
      <c r="BA48" s="146">
        <f>IF(AZ48=1,G48,0)</f>
        <v>0</v>
      </c>
      <c r="BB48" s="146">
        <f>IF(AZ48=2,G48,0)</f>
        <v>0</v>
      </c>
      <c r="BC48" s="146">
        <f>IF(AZ48=3,G48,0)</f>
        <v>0</v>
      </c>
      <c r="BD48" s="146">
        <f>IF(AZ48=4,G48,0)</f>
        <v>0</v>
      </c>
      <c r="BE48" s="146">
        <f>IF(AZ48=5,G48,0)</f>
        <v>0</v>
      </c>
      <c r="CA48" s="177">
        <v>1</v>
      </c>
      <c r="CB48" s="177">
        <v>1</v>
      </c>
      <c r="CZ48" s="146">
        <v>0</v>
      </c>
    </row>
    <row r="49" spans="1:104" x14ac:dyDescent="0.2">
      <c r="A49" s="178"/>
      <c r="B49" s="180"/>
      <c r="C49" s="227" t="s">
        <v>139</v>
      </c>
      <c r="D49" s="228"/>
      <c r="E49" s="181">
        <v>60</v>
      </c>
      <c r="F49" s="182"/>
      <c r="G49" s="183"/>
      <c r="M49" s="179" t="s">
        <v>139</v>
      </c>
      <c r="O49" s="170"/>
    </row>
    <row r="50" spans="1:104" x14ac:dyDescent="0.2">
      <c r="A50" s="178"/>
      <c r="B50" s="180"/>
      <c r="C50" s="227" t="s">
        <v>140</v>
      </c>
      <c r="D50" s="228"/>
      <c r="E50" s="181">
        <v>45.75</v>
      </c>
      <c r="F50" s="182"/>
      <c r="G50" s="183"/>
      <c r="M50" s="179" t="s">
        <v>140</v>
      </c>
      <c r="O50" s="170"/>
    </row>
    <row r="51" spans="1:104" ht="33.75" x14ac:dyDescent="0.2">
      <c r="A51" s="178"/>
      <c r="B51" s="180"/>
      <c r="C51" s="227" t="s">
        <v>141</v>
      </c>
      <c r="D51" s="228"/>
      <c r="E51" s="181">
        <v>71.069999999999993</v>
      </c>
      <c r="F51" s="182"/>
      <c r="G51" s="183"/>
      <c r="M51" s="179" t="s">
        <v>141</v>
      </c>
      <c r="O51" s="170"/>
    </row>
    <row r="52" spans="1:104" x14ac:dyDescent="0.2">
      <c r="A52" s="178"/>
      <c r="B52" s="180"/>
      <c r="C52" s="227" t="s">
        <v>142</v>
      </c>
      <c r="D52" s="228"/>
      <c r="E52" s="181">
        <v>25.5</v>
      </c>
      <c r="F52" s="182"/>
      <c r="G52" s="183"/>
      <c r="M52" s="179" t="s">
        <v>142</v>
      </c>
      <c r="O52" s="170"/>
    </row>
    <row r="53" spans="1:104" ht="33.75" x14ac:dyDescent="0.2">
      <c r="A53" s="178"/>
      <c r="B53" s="180"/>
      <c r="C53" s="227" t="s">
        <v>143</v>
      </c>
      <c r="D53" s="228"/>
      <c r="E53" s="181">
        <v>75.819999999999993</v>
      </c>
      <c r="F53" s="182"/>
      <c r="G53" s="183"/>
      <c r="M53" s="179" t="s">
        <v>143</v>
      </c>
      <c r="O53" s="170"/>
    </row>
    <row r="54" spans="1:104" ht="22.5" x14ac:dyDescent="0.2">
      <c r="A54" s="171">
        <v>19</v>
      </c>
      <c r="B54" s="172" t="s">
        <v>144</v>
      </c>
      <c r="C54" s="173" t="s">
        <v>145</v>
      </c>
      <c r="D54" s="174" t="s">
        <v>111</v>
      </c>
      <c r="E54" s="175">
        <v>20</v>
      </c>
      <c r="F54" s="175"/>
      <c r="G54" s="176">
        <f>E54*F54</f>
        <v>0</v>
      </c>
      <c r="O54" s="170">
        <v>2</v>
      </c>
      <c r="AA54" s="146">
        <v>1</v>
      </c>
      <c r="AB54" s="146">
        <v>1</v>
      </c>
      <c r="AC54" s="146">
        <v>1</v>
      </c>
      <c r="AZ54" s="146">
        <v>1</v>
      </c>
      <c r="BA54" s="146">
        <f>IF(AZ54=1,G54,0)</f>
        <v>0</v>
      </c>
      <c r="BB54" s="146">
        <f>IF(AZ54=2,G54,0)</f>
        <v>0</v>
      </c>
      <c r="BC54" s="146">
        <f>IF(AZ54=3,G54,0)</f>
        <v>0</v>
      </c>
      <c r="BD54" s="146">
        <f>IF(AZ54=4,G54,0)</f>
        <v>0</v>
      </c>
      <c r="BE54" s="146">
        <f>IF(AZ54=5,G54,0)</f>
        <v>0</v>
      </c>
      <c r="CA54" s="177">
        <v>1</v>
      </c>
      <c r="CB54" s="177">
        <v>1</v>
      </c>
      <c r="CZ54" s="146">
        <v>4.7800000000000004E-3</v>
      </c>
    </row>
    <row r="55" spans="1:104" x14ac:dyDescent="0.2">
      <c r="A55" s="178"/>
      <c r="B55" s="180"/>
      <c r="C55" s="227" t="s">
        <v>146</v>
      </c>
      <c r="D55" s="228"/>
      <c r="E55" s="181">
        <v>20</v>
      </c>
      <c r="F55" s="182"/>
      <c r="G55" s="183"/>
      <c r="M55" s="179" t="s">
        <v>146</v>
      </c>
      <c r="O55" s="170"/>
    </row>
    <row r="56" spans="1:104" ht="22.5" x14ac:dyDescent="0.2">
      <c r="A56" s="171">
        <v>20</v>
      </c>
      <c r="B56" s="172" t="s">
        <v>147</v>
      </c>
      <c r="C56" s="173" t="s">
        <v>148</v>
      </c>
      <c r="D56" s="174" t="s">
        <v>111</v>
      </c>
      <c r="E56" s="175">
        <v>14</v>
      </c>
      <c r="F56" s="175"/>
      <c r="G56" s="176">
        <f>E56*F56</f>
        <v>0</v>
      </c>
      <c r="O56" s="170">
        <v>2</v>
      </c>
      <c r="AA56" s="146">
        <v>1</v>
      </c>
      <c r="AB56" s="146">
        <v>1</v>
      </c>
      <c r="AC56" s="146">
        <v>1</v>
      </c>
      <c r="AZ56" s="146">
        <v>1</v>
      </c>
      <c r="BA56" s="146">
        <f>IF(AZ56=1,G56,0)</f>
        <v>0</v>
      </c>
      <c r="BB56" s="146">
        <f>IF(AZ56=2,G56,0)</f>
        <v>0</v>
      </c>
      <c r="BC56" s="146">
        <f>IF(AZ56=3,G56,0)</f>
        <v>0</v>
      </c>
      <c r="BD56" s="146">
        <f>IF(AZ56=4,G56,0)</f>
        <v>0</v>
      </c>
      <c r="BE56" s="146">
        <f>IF(AZ56=5,G56,0)</f>
        <v>0</v>
      </c>
      <c r="CA56" s="177">
        <v>1</v>
      </c>
      <c r="CB56" s="177">
        <v>1</v>
      </c>
      <c r="CZ56" s="146">
        <v>1.187E-2</v>
      </c>
    </row>
    <row r="57" spans="1:104" x14ac:dyDescent="0.2">
      <c r="A57" s="178"/>
      <c r="B57" s="180"/>
      <c r="C57" s="227" t="s">
        <v>149</v>
      </c>
      <c r="D57" s="228"/>
      <c r="E57" s="181">
        <v>14</v>
      </c>
      <c r="F57" s="182"/>
      <c r="G57" s="183"/>
      <c r="M57" s="179" t="s">
        <v>149</v>
      </c>
      <c r="O57" s="170"/>
    </row>
    <row r="58" spans="1:104" ht="22.5" x14ac:dyDescent="0.2">
      <c r="A58" s="171">
        <v>21</v>
      </c>
      <c r="B58" s="172" t="s">
        <v>150</v>
      </c>
      <c r="C58" s="173" t="s">
        <v>151</v>
      </c>
      <c r="D58" s="174" t="s">
        <v>111</v>
      </c>
      <c r="E58" s="175">
        <v>2</v>
      </c>
      <c r="F58" s="175"/>
      <c r="G58" s="176">
        <f>E58*F58</f>
        <v>0</v>
      </c>
      <c r="O58" s="170">
        <v>2</v>
      </c>
      <c r="AA58" s="146">
        <v>1</v>
      </c>
      <c r="AB58" s="146">
        <v>1</v>
      </c>
      <c r="AC58" s="146">
        <v>1</v>
      </c>
      <c r="AZ58" s="146">
        <v>1</v>
      </c>
      <c r="BA58" s="146">
        <f>IF(AZ58=1,G58,0)</f>
        <v>0</v>
      </c>
      <c r="BB58" s="146">
        <f>IF(AZ58=2,G58,0)</f>
        <v>0</v>
      </c>
      <c r="BC58" s="146">
        <f>IF(AZ58=3,G58,0)</f>
        <v>0</v>
      </c>
      <c r="BD58" s="146">
        <f>IF(AZ58=4,G58,0)</f>
        <v>0</v>
      </c>
      <c r="BE58" s="146">
        <f>IF(AZ58=5,G58,0)</f>
        <v>0</v>
      </c>
      <c r="CA58" s="177">
        <v>1</v>
      </c>
      <c r="CB58" s="177">
        <v>1</v>
      </c>
      <c r="CZ58" s="146">
        <v>3.7810000000000003E-2</v>
      </c>
    </row>
    <row r="59" spans="1:104" ht="22.5" x14ac:dyDescent="0.2">
      <c r="A59" s="171">
        <v>22</v>
      </c>
      <c r="B59" s="172" t="s">
        <v>152</v>
      </c>
      <c r="C59" s="173" t="s">
        <v>153</v>
      </c>
      <c r="D59" s="174" t="s">
        <v>133</v>
      </c>
      <c r="E59" s="175">
        <v>225.8</v>
      </c>
      <c r="F59" s="175"/>
      <c r="G59" s="176">
        <f>E59*F59</f>
        <v>0</v>
      </c>
      <c r="O59" s="170">
        <v>2</v>
      </c>
      <c r="AA59" s="146">
        <v>1</v>
      </c>
      <c r="AB59" s="146">
        <v>1</v>
      </c>
      <c r="AC59" s="146">
        <v>1</v>
      </c>
      <c r="AZ59" s="146">
        <v>1</v>
      </c>
      <c r="BA59" s="146">
        <f>IF(AZ59=1,G59,0)</f>
        <v>0</v>
      </c>
      <c r="BB59" s="146">
        <f>IF(AZ59=2,G59,0)</f>
        <v>0</v>
      </c>
      <c r="BC59" s="146">
        <f>IF(AZ59=3,G59,0)</f>
        <v>0</v>
      </c>
      <c r="BD59" s="146">
        <f>IF(AZ59=4,G59,0)</f>
        <v>0</v>
      </c>
      <c r="BE59" s="146">
        <f>IF(AZ59=5,G59,0)</f>
        <v>0</v>
      </c>
      <c r="CA59" s="177">
        <v>1</v>
      </c>
      <c r="CB59" s="177">
        <v>1</v>
      </c>
      <c r="CZ59" s="146">
        <v>2.3800000000000002E-3</v>
      </c>
    </row>
    <row r="60" spans="1:104" x14ac:dyDescent="0.2">
      <c r="A60" s="178"/>
      <c r="B60" s="180"/>
      <c r="C60" s="227" t="s">
        <v>154</v>
      </c>
      <c r="D60" s="228"/>
      <c r="E60" s="181">
        <v>9.4</v>
      </c>
      <c r="F60" s="182"/>
      <c r="G60" s="183"/>
      <c r="M60" s="179" t="s">
        <v>154</v>
      </c>
      <c r="O60" s="170"/>
    </row>
    <row r="61" spans="1:104" x14ac:dyDescent="0.2">
      <c r="A61" s="178"/>
      <c r="B61" s="180"/>
      <c r="C61" s="227" t="s">
        <v>155</v>
      </c>
      <c r="D61" s="228"/>
      <c r="E61" s="181">
        <v>10.6</v>
      </c>
      <c r="F61" s="182"/>
      <c r="G61" s="183"/>
      <c r="M61" s="179" t="s">
        <v>155</v>
      </c>
      <c r="O61" s="170"/>
    </row>
    <row r="62" spans="1:104" x14ac:dyDescent="0.2">
      <c r="A62" s="178"/>
      <c r="B62" s="180"/>
      <c r="C62" s="227" t="s">
        <v>156</v>
      </c>
      <c r="D62" s="228"/>
      <c r="E62" s="181">
        <v>84</v>
      </c>
      <c r="F62" s="182"/>
      <c r="G62" s="183"/>
      <c r="M62" s="179" t="s">
        <v>156</v>
      </c>
      <c r="O62" s="170"/>
    </row>
    <row r="63" spans="1:104" x14ac:dyDescent="0.2">
      <c r="A63" s="178"/>
      <c r="B63" s="180"/>
      <c r="C63" s="227" t="s">
        <v>157</v>
      </c>
      <c r="D63" s="228"/>
      <c r="E63" s="181">
        <v>3.1</v>
      </c>
      <c r="F63" s="182"/>
      <c r="G63" s="183"/>
      <c r="M63" s="179" t="s">
        <v>157</v>
      </c>
      <c r="O63" s="170"/>
    </row>
    <row r="64" spans="1:104" x14ac:dyDescent="0.2">
      <c r="A64" s="178"/>
      <c r="B64" s="180"/>
      <c r="C64" s="227" t="s">
        <v>158</v>
      </c>
      <c r="D64" s="228"/>
      <c r="E64" s="181">
        <v>5.8</v>
      </c>
      <c r="F64" s="182"/>
      <c r="G64" s="183"/>
      <c r="M64" s="179" t="s">
        <v>158</v>
      </c>
      <c r="O64" s="170"/>
    </row>
    <row r="65" spans="1:104" x14ac:dyDescent="0.2">
      <c r="A65" s="178"/>
      <c r="B65" s="180"/>
      <c r="C65" s="227" t="s">
        <v>159</v>
      </c>
      <c r="D65" s="228"/>
      <c r="E65" s="181">
        <v>8.8000000000000007</v>
      </c>
      <c r="F65" s="182"/>
      <c r="G65" s="183"/>
      <c r="M65" s="179" t="s">
        <v>159</v>
      </c>
      <c r="O65" s="170"/>
    </row>
    <row r="66" spans="1:104" x14ac:dyDescent="0.2">
      <c r="A66" s="178"/>
      <c r="B66" s="180"/>
      <c r="C66" s="227" t="s">
        <v>160</v>
      </c>
      <c r="D66" s="228"/>
      <c r="E66" s="181">
        <v>56</v>
      </c>
      <c r="F66" s="182"/>
      <c r="G66" s="183"/>
      <c r="M66" s="179" t="s">
        <v>160</v>
      </c>
      <c r="O66" s="170"/>
    </row>
    <row r="67" spans="1:104" x14ac:dyDescent="0.2">
      <c r="A67" s="178"/>
      <c r="B67" s="180"/>
      <c r="C67" s="227" t="s">
        <v>161</v>
      </c>
      <c r="D67" s="228"/>
      <c r="E67" s="181">
        <v>4.8</v>
      </c>
      <c r="F67" s="182"/>
      <c r="G67" s="183"/>
      <c r="M67" s="179" t="s">
        <v>161</v>
      </c>
      <c r="O67" s="170"/>
    </row>
    <row r="68" spans="1:104" x14ac:dyDescent="0.2">
      <c r="A68" s="178"/>
      <c r="B68" s="180"/>
      <c r="C68" s="227" t="s">
        <v>162</v>
      </c>
      <c r="D68" s="228"/>
      <c r="E68" s="181">
        <v>7.4</v>
      </c>
      <c r="F68" s="182"/>
      <c r="G68" s="183"/>
      <c r="M68" s="179" t="s">
        <v>162</v>
      </c>
      <c r="O68" s="170"/>
    </row>
    <row r="69" spans="1:104" x14ac:dyDescent="0.2">
      <c r="A69" s="178"/>
      <c r="B69" s="180"/>
      <c r="C69" s="227" t="s">
        <v>154</v>
      </c>
      <c r="D69" s="228"/>
      <c r="E69" s="181">
        <v>9.4</v>
      </c>
      <c r="F69" s="182"/>
      <c r="G69" s="183"/>
      <c r="M69" s="179" t="s">
        <v>154</v>
      </c>
      <c r="O69" s="170"/>
    </row>
    <row r="70" spans="1:104" x14ac:dyDescent="0.2">
      <c r="A70" s="178"/>
      <c r="B70" s="180"/>
      <c r="C70" s="227" t="s">
        <v>163</v>
      </c>
      <c r="D70" s="228"/>
      <c r="E70" s="181">
        <v>26.5</v>
      </c>
      <c r="F70" s="182"/>
      <c r="G70" s="183"/>
      <c r="M70" s="179" t="s">
        <v>163</v>
      </c>
      <c r="O70" s="170"/>
    </row>
    <row r="71" spans="1:104" ht="22.5" x14ac:dyDescent="0.2">
      <c r="A71" s="171">
        <v>23</v>
      </c>
      <c r="B71" s="172" t="s">
        <v>164</v>
      </c>
      <c r="C71" s="173" t="s">
        <v>165</v>
      </c>
      <c r="D71" s="174" t="s">
        <v>84</v>
      </c>
      <c r="E71" s="175">
        <v>36.53</v>
      </c>
      <c r="F71" s="175"/>
      <c r="G71" s="176">
        <f>E71*F71</f>
        <v>0</v>
      </c>
      <c r="O71" s="170">
        <v>2</v>
      </c>
      <c r="AA71" s="146">
        <v>1</v>
      </c>
      <c r="AB71" s="146">
        <v>1</v>
      </c>
      <c r="AC71" s="146">
        <v>1</v>
      </c>
      <c r="AZ71" s="146">
        <v>1</v>
      </c>
      <c r="BA71" s="146">
        <f>IF(AZ71=1,G71,0)</f>
        <v>0</v>
      </c>
      <c r="BB71" s="146">
        <f>IF(AZ71=2,G71,0)</f>
        <v>0</v>
      </c>
      <c r="BC71" s="146">
        <f>IF(AZ71=3,G71,0)</f>
        <v>0</v>
      </c>
      <c r="BD71" s="146">
        <f>IF(AZ71=4,G71,0)</f>
        <v>0</v>
      </c>
      <c r="BE71" s="146">
        <f>IF(AZ71=5,G71,0)</f>
        <v>0</v>
      </c>
      <c r="CA71" s="177">
        <v>1</v>
      </c>
      <c r="CB71" s="177">
        <v>1</v>
      </c>
      <c r="CZ71" s="146">
        <v>3.3709999999999997E-2</v>
      </c>
    </row>
    <row r="72" spans="1:104" x14ac:dyDescent="0.2">
      <c r="A72" s="178"/>
      <c r="B72" s="180"/>
      <c r="C72" s="227" t="s">
        <v>166</v>
      </c>
      <c r="D72" s="228"/>
      <c r="E72" s="181">
        <v>1.4</v>
      </c>
      <c r="F72" s="182"/>
      <c r="G72" s="183"/>
      <c r="M72" s="179" t="s">
        <v>166</v>
      </c>
      <c r="O72" s="170"/>
    </row>
    <row r="73" spans="1:104" x14ac:dyDescent="0.2">
      <c r="A73" s="178"/>
      <c r="B73" s="180"/>
      <c r="C73" s="227" t="s">
        <v>167</v>
      </c>
      <c r="D73" s="228"/>
      <c r="E73" s="181">
        <v>1.64</v>
      </c>
      <c r="F73" s="182"/>
      <c r="G73" s="183"/>
      <c r="M73" s="179" t="s">
        <v>167</v>
      </c>
      <c r="O73" s="170"/>
    </row>
    <row r="74" spans="1:104" x14ac:dyDescent="0.2">
      <c r="A74" s="178"/>
      <c r="B74" s="180"/>
      <c r="C74" s="227" t="s">
        <v>168</v>
      </c>
      <c r="D74" s="228"/>
      <c r="E74" s="181">
        <v>14.04</v>
      </c>
      <c r="F74" s="182"/>
      <c r="G74" s="183"/>
      <c r="M74" s="179" t="s">
        <v>168</v>
      </c>
      <c r="O74" s="170"/>
    </row>
    <row r="75" spans="1:104" x14ac:dyDescent="0.2">
      <c r="A75" s="178"/>
      <c r="B75" s="180"/>
      <c r="C75" s="227" t="s">
        <v>169</v>
      </c>
      <c r="D75" s="228"/>
      <c r="E75" s="181">
        <v>0.42</v>
      </c>
      <c r="F75" s="182"/>
      <c r="G75" s="183"/>
      <c r="M75" s="179" t="s">
        <v>169</v>
      </c>
      <c r="O75" s="170"/>
    </row>
    <row r="76" spans="1:104" x14ac:dyDescent="0.2">
      <c r="A76" s="178"/>
      <c r="B76" s="180"/>
      <c r="C76" s="227" t="s">
        <v>170</v>
      </c>
      <c r="D76" s="228"/>
      <c r="E76" s="181">
        <v>0.98</v>
      </c>
      <c r="F76" s="182"/>
      <c r="G76" s="183"/>
      <c r="M76" s="179" t="s">
        <v>170</v>
      </c>
      <c r="O76" s="170"/>
    </row>
    <row r="77" spans="1:104" x14ac:dyDescent="0.2">
      <c r="A77" s="178"/>
      <c r="B77" s="180"/>
      <c r="C77" s="227" t="s">
        <v>171</v>
      </c>
      <c r="D77" s="228"/>
      <c r="E77" s="181">
        <v>1.32</v>
      </c>
      <c r="F77" s="182"/>
      <c r="G77" s="183"/>
      <c r="M77" s="179" t="s">
        <v>171</v>
      </c>
      <c r="O77" s="170"/>
    </row>
    <row r="78" spans="1:104" x14ac:dyDescent="0.2">
      <c r="A78" s="178"/>
      <c r="B78" s="180"/>
      <c r="C78" s="227" t="s">
        <v>172</v>
      </c>
      <c r="D78" s="228"/>
      <c r="E78" s="181">
        <v>9.36</v>
      </c>
      <c r="F78" s="182"/>
      <c r="G78" s="183"/>
      <c r="M78" s="179" t="s">
        <v>172</v>
      </c>
      <c r="O78" s="170"/>
    </row>
    <row r="79" spans="1:104" x14ac:dyDescent="0.2">
      <c r="A79" s="178"/>
      <c r="B79" s="180"/>
      <c r="C79" s="227" t="s">
        <v>173</v>
      </c>
      <c r="D79" s="228"/>
      <c r="E79" s="181">
        <v>0.72</v>
      </c>
      <c r="F79" s="182"/>
      <c r="G79" s="183"/>
      <c r="M79" s="179" t="s">
        <v>173</v>
      </c>
      <c r="O79" s="170"/>
    </row>
    <row r="80" spans="1:104" x14ac:dyDescent="0.2">
      <c r="A80" s="178"/>
      <c r="B80" s="180"/>
      <c r="C80" s="227" t="s">
        <v>174</v>
      </c>
      <c r="D80" s="228"/>
      <c r="E80" s="181">
        <v>1.1499999999999999</v>
      </c>
      <c r="F80" s="182"/>
      <c r="G80" s="183"/>
      <c r="M80" s="179" t="s">
        <v>174</v>
      </c>
      <c r="O80" s="170"/>
    </row>
    <row r="81" spans="1:104" x14ac:dyDescent="0.2">
      <c r="A81" s="178"/>
      <c r="B81" s="180"/>
      <c r="C81" s="227" t="s">
        <v>166</v>
      </c>
      <c r="D81" s="228"/>
      <c r="E81" s="181">
        <v>1.4</v>
      </c>
      <c r="F81" s="182"/>
      <c r="G81" s="183"/>
      <c r="M81" s="179" t="s">
        <v>166</v>
      </c>
      <c r="O81" s="170"/>
    </row>
    <row r="82" spans="1:104" x14ac:dyDescent="0.2">
      <c r="A82" s="178"/>
      <c r="B82" s="180"/>
      <c r="C82" s="227" t="s">
        <v>175</v>
      </c>
      <c r="D82" s="228"/>
      <c r="E82" s="181">
        <v>4.0999999999999996</v>
      </c>
      <c r="F82" s="182"/>
      <c r="G82" s="183"/>
      <c r="M82" s="179" t="s">
        <v>175</v>
      </c>
      <c r="O82" s="170"/>
    </row>
    <row r="83" spans="1:104" x14ac:dyDescent="0.2">
      <c r="A83" s="171">
        <v>24</v>
      </c>
      <c r="B83" s="172" t="s">
        <v>176</v>
      </c>
      <c r="C83" s="173" t="s">
        <v>177</v>
      </c>
      <c r="D83" s="174" t="s">
        <v>84</v>
      </c>
      <c r="E83" s="175">
        <v>9.14</v>
      </c>
      <c r="F83" s="175"/>
      <c r="G83" s="176">
        <f>E83*F83</f>
        <v>0</v>
      </c>
      <c r="O83" s="170">
        <v>2</v>
      </c>
      <c r="AA83" s="146">
        <v>1</v>
      </c>
      <c r="AB83" s="146">
        <v>1</v>
      </c>
      <c r="AC83" s="146">
        <v>1</v>
      </c>
      <c r="AZ83" s="146">
        <v>1</v>
      </c>
      <c r="BA83" s="146">
        <f>IF(AZ83=1,G83,0)</f>
        <v>0</v>
      </c>
      <c r="BB83" s="146">
        <f>IF(AZ83=2,G83,0)</f>
        <v>0</v>
      </c>
      <c r="BC83" s="146">
        <f>IF(AZ83=3,G83,0)</f>
        <v>0</v>
      </c>
      <c r="BD83" s="146">
        <f>IF(AZ83=4,G83,0)</f>
        <v>0</v>
      </c>
      <c r="BE83" s="146">
        <f>IF(AZ83=5,G83,0)</f>
        <v>0</v>
      </c>
      <c r="CA83" s="177">
        <v>1</v>
      </c>
      <c r="CB83" s="177">
        <v>1</v>
      </c>
      <c r="CZ83" s="146">
        <v>7.4260000000000007E-2</v>
      </c>
    </row>
    <row r="84" spans="1:104" x14ac:dyDescent="0.2">
      <c r="A84" s="178"/>
      <c r="B84" s="180"/>
      <c r="C84" s="227" t="s">
        <v>178</v>
      </c>
      <c r="D84" s="228"/>
      <c r="E84" s="181">
        <v>0.48</v>
      </c>
      <c r="F84" s="182"/>
      <c r="G84" s="183"/>
      <c r="M84" s="179" t="s">
        <v>178</v>
      </c>
      <c r="O84" s="170"/>
    </row>
    <row r="85" spans="1:104" x14ac:dyDescent="0.2">
      <c r="A85" s="178"/>
      <c r="B85" s="180"/>
      <c r="C85" s="227" t="s">
        <v>178</v>
      </c>
      <c r="D85" s="228"/>
      <c r="E85" s="181">
        <v>0.48</v>
      </c>
      <c r="F85" s="182"/>
      <c r="G85" s="183"/>
      <c r="M85" s="179" t="s">
        <v>178</v>
      </c>
      <c r="O85" s="170"/>
    </row>
    <row r="86" spans="1:104" x14ac:dyDescent="0.2">
      <c r="A86" s="178"/>
      <c r="B86" s="180"/>
      <c r="C86" s="227" t="s">
        <v>179</v>
      </c>
      <c r="D86" s="228"/>
      <c r="E86" s="181">
        <v>2.76</v>
      </c>
      <c r="F86" s="182"/>
      <c r="G86" s="183"/>
      <c r="M86" s="179" t="s">
        <v>179</v>
      </c>
      <c r="O86" s="170"/>
    </row>
    <row r="87" spans="1:104" x14ac:dyDescent="0.2">
      <c r="A87" s="178"/>
      <c r="B87" s="180"/>
      <c r="C87" s="227" t="s">
        <v>180</v>
      </c>
      <c r="D87" s="228"/>
      <c r="E87" s="181">
        <v>0.2</v>
      </c>
      <c r="F87" s="182"/>
      <c r="G87" s="183"/>
      <c r="M87" s="179" t="s">
        <v>180</v>
      </c>
      <c r="O87" s="170"/>
    </row>
    <row r="88" spans="1:104" x14ac:dyDescent="0.2">
      <c r="A88" s="178"/>
      <c r="B88" s="180"/>
      <c r="C88" s="227" t="s">
        <v>181</v>
      </c>
      <c r="D88" s="228"/>
      <c r="E88" s="181">
        <v>0.44</v>
      </c>
      <c r="F88" s="182"/>
      <c r="G88" s="183"/>
      <c r="M88" s="179" t="s">
        <v>181</v>
      </c>
      <c r="O88" s="170"/>
    </row>
    <row r="89" spans="1:104" x14ac:dyDescent="0.2">
      <c r="A89" s="178"/>
      <c r="B89" s="180"/>
      <c r="C89" s="227" t="s">
        <v>182</v>
      </c>
      <c r="D89" s="228"/>
      <c r="E89" s="181">
        <v>1.84</v>
      </c>
      <c r="F89" s="182"/>
      <c r="G89" s="183"/>
      <c r="M89" s="179" t="s">
        <v>182</v>
      </c>
      <c r="O89" s="170"/>
    </row>
    <row r="90" spans="1:104" x14ac:dyDescent="0.2">
      <c r="A90" s="178"/>
      <c r="B90" s="180"/>
      <c r="C90" s="227" t="s">
        <v>183</v>
      </c>
      <c r="D90" s="228"/>
      <c r="E90" s="181">
        <v>0.24</v>
      </c>
      <c r="F90" s="182"/>
      <c r="G90" s="183"/>
      <c r="M90" s="179" t="s">
        <v>183</v>
      </c>
      <c r="O90" s="170"/>
    </row>
    <row r="91" spans="1:104" x14ac:dyDescent="0.2">
      <c r="A91" s="178"/>
      <c r="B91" s="180"/>
      <c r="C91" s="227" t="s">
        <v>178</v>
      </c>
      <c r="D91" s="228"/>
      <c r="E91" s="181">
        <v>0.48</v>
      </c>
      <c r="F91" s="182"/>
      <c r="G91" s="183"/>
      <c r="M91" s="179" t="s">
        <v>178</v>
      </c>
      <c r="O91" s="170"/>
    </row>
    <row r="92" spans="1:104" x14ac:dyDescent="0.2">
      <c r="A92" s="178"/>
      <c r="B92" s="180"/>
      <c r="C92" s="227" t="s">
        <v>184</v>
      </c>
      <c r="D92" s="228"/>
      <c r="E92" s="181">
        <v>1.2</v>
      </c>
      <c r="F92" s="182"/>
      <c r="G92" s="183"/>
      <c r="M92" s="179" t="s">
        <v>184</v>
      </c>
      <c r="O92" s="170"/>
    </row>
    <row r="93" spans="1:104" x14ac:dyDescent="0.2">
      <c r="A93" s="178"/>
      <c r="B93" s="180"/>
      <c r="C93" s="227" t="s">
        <v>185</v>
      </c>
      <c r="D93" s="228"/>
      <c r="E93" s="181">
        <v>0.36</v>
      </c>
      <c r="F93" s="182"/>
      <c r="G93" s="183"/>
      <c r="M93" s="179" t="s">
        <v>185</v>
      </c>
      <c r="O93" s="170"/>
    </row>
    <row r="94" spans="1:104" x14ac:dyDescent="0.2">
      <c r="A94" s="178"/>
      <c r="B94" s="180"/>
      <c r="C94" s="227" t="s">
        <v>186</v>
      </c>
      <c r="D94" s="228"/>
      <c r="E94" s="181">
        <v>0.66</v>
      </c>
      <c r="F94" s="182"/>
      <c r="G94" s="183"/>
      <c r="M94" s="179" t="s">
        <v>186</v>
      </c>
      <c r="O94" s="170"/>
    </row>
    <row r="95" spans="1:104" x14ac:dyDescent="0.2">
      <c r="A95" s="184"/>
      <c r="B95" s="185" t="s">
        <v>77</v>
      </c>
      <c r="C95" s="186" t="str">
        <f>CONCATENATE(B47," ",C47)</f>
        <v>61 Upravy povrchů vnitřní</v>
      </c>
      <c r="D95" s="187"/>
      <c r="E95" s="188"/>
      <c r="F95" s="189"/>
      <c r="G95" s="190">
        <f>SUM(G47:G94)</f>
        <v>0</v>
      </c>
      <c r="O95" s="170">
        <v>4</v>
      </c>
      <c r="BA95" s="191">
        <f>SUM(BA47:BA94)</f>
        <v>0</v>
      </c>
      <c r="BB95" s="191">
        <f>SUM(BB47:BB94)</f>
        <v>0</v>
      </c>
      <c r="BC95" s="191">
        <f>SUM(BC47:BC94)</f>
        <v>0</v>
      </c>
      <c r="BD95" s="191">
        <f>SUM(BD47:BD94)</f>
        <v>0</v>
      </c>
      <c r="BE95" s="191">
        <f>SUM(BE47:BE94)</f>
        <v>0</v>
      </c>
    </row>
    <row r="96" spans="1:104" x14ac:dyDescent="0.2">
      <c r="A96" s="163" t="s">
        <v>74</v>
      </c>
      <c r="B96" s="164" t="s">
        <v>187</v>
      </c>
      <c r="C96" s="165" t="s">
        <v>188</v>
      </c>
      <c r="D96" s="166"/>
      <c r="E96" s="167"/>
      <c r="F96" s="167"/>
      <c r="G96" s="168"/>
      <c r="H96" s="169"/>
      <c r="I96" s="169"/>
      <c r="O96" s="170">
        <v>1</v>
      </c>
    </row>
    <row r="97" spans="1:104" x14ac:dyDescent="0.2">
      <c r="A97" s="171">
        <v>25</v>
      </c>
      <c r="B97" s="172" t="s">
        <v>189</v>
      </c>
      <c r="C97" s="173" t="s">
        <v>138</v>
      </c>
      <c r="D97" s="174" t="s">
        <v>84</v>
      </c>
      <c r="E97" s="175">
        <v>188.92500000000001</v>
      </c>
      <c r="F97" s="175"/>
      <c r="G97" s="176">
        <f>E97*F97</f>
        <v>0</v>
      </c>
      <c r="O97" s="170">
        <v>2</v>
      </c>
      <c r="AA97" s="146">
        <v>1</v>
      </c>
      <c r="AB97" s="146">
        <v>0</v>
      </c>
      <c r="AC97" s="146">
        <v>0</v>
      </c>
      <c r="AZ97" s="146">
        <v>1</v>
      </c>
      <c r="BA97" s="146">
        <f>IF(AZ97=1,G97,0)</f>
        <v>0</v>
      </c>
      <c r="BB97" s="146">
        <f>IF(AZ97=2,G97,0)</f>
        <v>0</v>
      </c>
      <c r="BC97" s="146">
        <f>IF(AZ97=3,G97,0)</f>
        <v>0</v>
      </c>
      <c r="BD97" s="146">
        <f>IF(AZ97=4,G97,0)</f>
        <v>0</v>
      </c>
      <c r="BE97" s="146">
        <f>IF(AZ97=5,G97,0)</f>
        <v>0</v>
      </c>
      <c r="CA97" s="177">
        <v>1</v>
      </c>
      <c r="CB97" s="177">
        <v>0</v>
      </c>
      <c r="CZ97" s="146">
        <v>0</v>
      </c>
    </row>
    <row r="98" spans="1:104" x14ac:dyDescent="0.2">
      <c r="A98" s="178"/>
      <c r="B98" s="180"/>
      <c r="C98" s="227" t="s">
        <v>190</v>
      </c>
      <c r="D98" s="228"/>
      <c r="E98" s="181">
        <v>188.92500000000001</v>
      </c>
      <c r="F98" s="182"/>
      <c r="G98" s="183"/>
      <c r="M98" s="179" t="s">
        <v>190</v>
      </c>
      <c r="O98" s="170"/>
    </row>
    <row r="99" spans="1:104" x14ac:dyDescent="0.2">
      <c r="A99" s="171">
        <v>26</v>
      </c>
      <c r="B99" s="172" t="s">
        <v>191</v>
      </c>
      <c r="C99" s="173" t="s">
        <v>192</v>
      </c>
      <c r="D99" s="174" t="s">
        <v>84</v>
      </c>
      <c r="E99" s="175">
        <v>79.412499999999994</v>
      </c>
      <c r="F99" s="175"/>
      <c r="G99" s="176">
        <f>E99*F99</f>
        <v>0</v>
      </c>
      <c r="O99" s="170">
        <v>2</v>
      </c>
      <c r="AA99" s="146">
        <v>1</v>
      </c>
      <c r="AB99" s="146">
        <v>1</v>
      </c>
      <c r="AC99" s="146">
        <v>1</v>
      </c>
      <c r="AZ99" s="146">
        <v>1</v>
      </c>
      <c r="BA99" s="146">
        <f>IF(AZ99=1,G99,0)</f>
        <v>0</v>
      </c>
      <c r="BB99" s="146">
        <f>IF(AZ99=2,G99,0)</f>
        <v>0</v>
      </c>
      <c r="BC99" s="146">
        <f>IF(AZ99=3,G99,0)</f>
        <v>0</v>
      </c>
      <c r="BD99" s="146">
        <f>IF(AZ99=4,G99,0)</f>
        <v>0</v>
      </c>
      <c r="BE99" s="146">
        <f>IF(AZ99=5,G99,0)</f>
        <v>0</v>
      </c>
      <c r="CA99" s="177">
        <v>1</v>
      </c>
      <c r="CB99" s="177">
        <v>1</v>
      </c>
      <c r="CZ99" s="146">
        <v>1E-4</v>
      </c>
    </row>
    <row r="100" spans="1:104" x14ac:dyDescent="0.2">
      <c r="A100" s="178"/>
      <c r="B100" s="180"/>
      <c r="C100" s="227" t="s">
        <v>193</v>
      </c>
      <c r="D100" s="228"/>
      <c r="E100" s="181">
        <v>2.76</v>
      </c>
      <c r="F100" s="182"/>
      <c r="G100" s="183"/>
      <c r="M100" s="179" t="s">
        <v>193</v>
      </c>
      <c r="O100" s="170"/>
    </row>
    <row r="101" spans="1:104" x14ac:dyDescent="0.2">
      <c r="A101" s="178"/>
      <c r="B101" s="180"/>
      <c r="C101" s="227" t="s">
        <v>194</v>
      </c>
      <c r="D101" s="228"/>
      <c r="E101" s="181">
        <v>3.48</v>
      </c>
      <c r="F101" s="182"/>
      <c r="G101" s="183"/>
      <c r="M101" s="179" t="s">
        <v>194</v>
      </c>
      <c r="O101" s="170"/>
    </row>
    <row r="102" spans="1:104" x14ac:dyDescent="0.2">
      <c r="A102" s="178"/>
      <c r="B102" s="180"/>
      <c r="C102" s="227" t="s">
        <v>195</v>
      </c>
      <c r="D102" s="228"/>
      <c r="E102" s="181">
        <v>32.43</v>
      </c>
      <c r="F102" s="182"/>
      <c r="G102" s="183"/>
      <c r="M102" s="179" t="s">
        <v>195</v>
      </c>
      <c r="O102" s="170"/>
    </row>
    <row r="103" spans="1:104" x14ac:dyDescent="0.2">
      <c r="A103" s="178"/>
      <c r="B103" s="180"/>
      <c r="C103" s="227" t="s">
        <v>196</v>
      </c>
      <c r="D103" s="228"/>
      <c r="E103" s="181">
        <v>0.55000000000000004</v>
      </c>
      <c r="F103" s="182"/>
      <c r="G103" s="183"/>
      <c r="M103" s="179" t="s">
        <v>196</v>
      </c>
      <c r="O103" s="170"/>
    </row>
    <row r="104" spans="1:104" x14ac:dyDescent="0.2">
      <c r="A104" s="178"/>
      <c r="B104" s="180"/>
      <c r="C104" s="227" t="s">
        <v>197</v>
      </c>
      <c r="D104" s="228"/>
      <c r="E104" s="181">
        <v>1.8</v>
      </c>
      <c r="F104" s="182"/>
      <c r="G104" s="183"/>
      <c r="M104" s="179" t="s">
        <v>197</v>
      </c>
      <c r="O104" s="170"/>
    </row>
    <row r="105" spans="1:104" x14ac:dyDescent="0.2">
      <c r="A105" s="178"/>
      <c r="B105" s="180"/>
      <c r="C105" s="227" t="s">
        <v>198</v>
      </c>
      <c r="D105" s="228"/>
      <c r="E105" s="181">
        <v>1.21</v>
      </c>
      <c r="F105" s="182"/>
      <c r="G105" s="183"/>
      <c r="M105" s="179" t="s">
        <v>198</v>
      </c>
      <c r="O105" s="170"/>
    </row>
    <row r="106" spans="1:104" x14ac:dyDescent="0.2">
      <c r="A106" s="178"/>
      <c r="B106" s="180"/>
      <c r="C106" s="227" t="s">
        <v>199</v>
      </c>
      <c r="D106" s="228"/>
      <c r="E106" s="181">
        <v>21.62</v>
      </c>
      <c r="F106" s="182"/>
      <c r="G106" s="183"/>
      <c r="M106" s="179" t="s">
        <v>199</v>
      </c>
      <c r="O106" s="170"/>
    </row>
    <row r="107" spans="1:104" x14ac:dyDescent="0.2">
      <c r="A107" s="178"/>
      <c r="B107" s="180"/>
      <c r="C107" s="227" t="s">
        <v>200</v>
      </c>
      <c r="D107" s="228"/>
      <c r="E107" s="181">
        <v>0.72</v>
      </c>
      <c r="F107" s="182"/>
      <c r="G107" s="183"/>
      <c r="M107" s="179" t="s">
        <v>200</v>
      </c>
      <c r="O107" s="170"/>
    </row>
    <row r="108" spans="1:104" x14ac:dyDescent="0.2">
      <c r="A108" s="178"/>
      <c r="B108" s="180"/>
      <c r="C108" s="227" t="s">
        <v>201</v>
      </c>
      <c r="D108" s="228"/>
      <c r="E108" s="181">
        <v>3.3824999999999998</v>
      </c>
      <c r="F108" s="182"/>
      <c r="G108" s="183"/>
      <c r="M108" s="179" t="s">
        <v>201</v>
      </c>
      <c r="O108" s="170"/>
    </row>
    <row r="109" spans="1:104" x14ac:dyDescent="0.2">
      <c r="A109" s="178"/>
      <c r="B109" s="180"/>
      <c r="C109" s="227" t="s">
        <v>193</v>
      </c>
      <c r="D109" s="228"/>
      <c r="E109" s="181">
        <v>2.76</v>
      </c>
      <c r="F109" s="182"/>
      <c r="G109" s="183"/>
      <c r="M109" s="179" t="s">
        <v>193</v>
      </c>
      <c r="O109" s="170"/>
    </row>
    <row r="110" spans="1:104" x14ac:dyDescent="0.2">
      <c r="A110" s="178"/>
      <c r="B110" s="180"/>
      <c r="C110" s="227" t="s">
        <v>202</v>
      </c>
      <c r="D110" s="228"/>
      <c r="E110" s="181">
        <v>8.6999999999999993</v>
      </c>
      <c r="F110" s="182"/>
      <c r="G110" s="183"/>
      <c r="M110" s="179" t="s">
        <v>202</v>
      </c>
      <c r="O110" s="170"/>
    </row>
    <row r="111" spans="1:104" x14ac:dyDescent="0.2">
      <c r="A111" s="171">
        <v>27</v>
      </c>
      <c r="B111" s="172" t="s">
        <v>654</v>
      </c>
      <c r="C111" s="173" t="s">
        <v>648</v>
      </c>
      <c r="D111" s="174" t="s">
        <v>133</v>
      </c>
      <c r="E111" s="175">
        <v>120.5</v>
      </c>
      <c r="F111" s="175"/>
      <c r="G111" s="176">
        <f>E111*F111</f>
        <v>0</v>
      </c>
      <c r="O111" s="170">
        <v>2</v>
      </c>
      <c r="AA111" s="146">
        <v>1</v>
      </c>
      <c r="AB111" s="146">
        <v>0</v>
      </c>
      <c r="AC111" s="146">
        <v>0</v>
      </c>
      <c r="AZ111" s="146">
        <v>1</v>
      </c>
      <c r="BA111" s="146">
        <f>IF(AZ111=1,G111,0)</f>
        <v>0</v>
      </c>
      <c r="BB111" s="146">
        <f>IF(AZ111=2,G111,0)</f>
        <v>0</v>
      </c>
      <c r="BC111" s="146">
        <f>IF(AZ111=3,G111,0)</f>
        <v>0</v>
      </c>
      <c r="BD111" s="146">
        <f>IF(AZ111=4,G111,0)</f>
        <v>0</v>
      </c>
      <c r="BE111" s="146">
        <f>IF(AZ111=5,G111,0)</f>
        <v>0</v>
      </c>
      <c r="CA111" s="177">
        <v>1</v>
      </c>
      <c r="CB111" s="177">
        <v>0</v>
      </c>
      <c r="CZ111" s="146">
        <v>2.7999999999999998E-4</v>
      </c>
    </row>
    <row r="112" spans="1:104" x14ac:dyDescent="0.2">
      <c r="A112" s="178"/>
      <c r="B112" s="180"/>
      <c r="C112" s="227" t="s">
        <v>203</v>
      </c>
      <c r="D112" s="228"/>
      <c r="E112" s="181">
        <v>120.5</v>
      </c>
      <c r="F112" s="182"/>
      <c r="G112" s="183"/>
      <c r="M112" s="179" t="s">
        <v>203</v>
      </c>
      <c r="O112" s="170"/>
    </row>
    <row r="113" spans="1:104" ht="22.5" x14ac:dyDescent="0.2">
      <c r="A113" s="171">
        <v>28</v>
      </c>
      <c r="B113" s="172" t="s">
        <v>204</v>
      </c>
      <c r="C113" s="173" t="s">
        <v>205</v>
      </c>
      <c r="D113" s="174" t="s">
        <v>84</v>
      </c>
      <c r="E113" s="175">
        <v>0.6</v>
      </c>
      <c r="F113" s="175"/>
      <c r="G113" s="176">
        <f>E113*F113</f>
        <v>0</v>
      </c>
      <c r="O113" s="170">
        <v>2</v>
      </c>
      <c r="AA113" s="146">
        <v>1</v>
      </c>
      <c r="AB113" s="146">
        <v>0</v>
      </c>
      <c r="AC113" s="146">
        <v>0</v>
      </c>
      <c r="AZ113" s="146">
        <v>1</v>
      </c>
      <c r="BA113" s="146">
        <f>IF(AZ113=1,G113,0)</f>
        <v>0</v>
      </c>
      <c r="BB113" s="146">
        <f>IF(AZ113=2,G113,0)</f>
        <v>0</v>
      </c>
      <c r="BC113" s="146">
        <f>IF(AZ113=3,G113,0)</f>
        <v>0</v>
      </c>
      <c r="BD113" s="146">
        <f>IF(AZ113=4,G113,0)</f>
        <v>0</v>
      </c>
      <c r="BE113" s="146">
        <f>IF(AZ113=5,G113,0)</f>
        <v>0</v>
      </c>
      <c r="CA113" s="177">
        <v>1</v>
      </c>
      <c r="CB113" s="177">
        <v>0</v>
      </c>
      <c r="CZ113" s="146">
        <v>1.6420000000000001E-2</v>
      </c>
    </row>
    <row r="114" spans="1:104" x14ac:dyDescent="0.2">
      <c r="A114" s="178"/>
      <c r="B114" s="180"/>
      <c r="C114" s="227" t="s">
        <v>206</v>
      </c>
      <c r="D114" s="228"/>
      <c r="E114" s="181">
        <v>0.6</v>
      </c>
      <c r="F114" s="182"/>
      <c r="G114" s="183"/>
      <c r="M114" s="179" t="s">
        <v>206</v>
      </c>
      <c r="O114" s="170"/>
    </row>
    <row r="115" spans="1:104" ht="22.5" x14ac:dyDescent="0.2">
      <c r="A115" s="171">
        <v>29</v>
      </c>
      <c r="B115" s="172" t="s">
        <v>655</v>
      </c>
      <c r="C115" s="173" t="s">
        <v>649</v>
      </c>
      <c r="D115" s="174" t="s">
        <v>84</v>
      </c>
      <c r="E115" s="175">
        <v>44.9</v>
      </c>
      <c r="F115" s="175"/>
      <c r="G115" s="176">
        <f>E115*F115</f>
        <v>0</v>
      </c>
      <c r="O115" s="170">
        <v>2</v>
      </c>
      <c r="AA115" s="146">
        <v>1</v>
      </c>
      <c r="AB115" s="146">
        <v>1</v>
      </c>
      <c r="AC115" s="146">
        <v>1</v>
      </c>
      <c r="AZ115" s="146">
        <v>1</v>
      </c>
      <c r="BA115" s="146">
        <f>IF(AZ115=1,G115,0)</f>
        <v>0</v>
      </c>
      <c r="BB115" s="146">
        <f>IF(AZ115=2,G115,0)</f>
        <v>0</v>
      </c>
      <c r="BC115" s="146">
        <f>IF(AZ115=3,G115,0)</f>
        <v>0</v>
      </c>
      <c r="BD115" s="146">
        <f>IF(AZ115=4,G115,0)</f>
        <v>0</v>
      </c>
      <c r="BE115" s="146">
        <f>IF(AZ115=5,G115,0)</f>
        <v>0</v>
      </c>
      <c r="CA115" s="177">
        <v>1</v>
      </c>
      <c r="CB115" s="177">
        <v>1</v>
      </c>
      <c r="CZ115" s="146">
        <v>1.7129999999999999E-2</v>
      </c>
    </row>
    <row r="116" spans="1:104" x14ac:dyDescent="0.2">
      <c r="A116" s="178"/>
      <c r="B116" s="180"/>
      <c r="C116" s="227" t="s">
        <v>207</v>
      </c>
      <c r="D116" s="228"/>
      <c r="E116" s="181">
        <v>15.25</v>
      </c>
      <c r="F116" s="182"/>
      <c r="G116" s="183"/>
      <c r="M116" s="179" t="s">
        <v>207</v>
      </c>
      <c r="O116" s="170"/>
    </row>
    <row r="117" spans="1:104" x14ac:dyDescent="0.2">
      <c r="A117" s="178"/>
      <c r="B117" s="180"/>
      <c r="C117" s="227" t="s">
        <v>208</v>
      </c>
      <c r="D117" s="228"/>
      <c r="E117" s="181">
        <v>10.375</v>
      </c>
      <c r="F117" s="182"/>
      <c r="G117" s="183"/>
      <c r="M117" s="179" t="s">
        <v>208</v>
      </c>
      <c r="O117" s="170"/>
    </row>
    <row r="118" spans="1:104" x14ac:dyDescent="0.2">
      <c r="A118" s="178"/>
      <c r="B118" s="180"/>
      <c r="C118" s="227" t="s">
        <v>209</v>
      </c>
      <c r="D118" s="228"/>
      <c r="E118" s="181">
        <v>9.125</v>
      </c>
      <c r="F118" s="182"/>
      <c r="G118" s="183"/>
      <c r="M118" s="179" t="s">
        <v>209</v>
      </c>
      <c r="O118" s="170"/>
    </row>
    <row r="119" spans="1:104" x14ac:dyDescent="0.2">
      <c r="A119" s="178"/>
      <c r="B119" s="180"/>
      <c r="C119" s="227" t="s">
        <v>210</v>
      </c>
      <c r="D119" s="228"/>
      <c r="E119" s="181">
        <v>10.15</v>
      </c>
      <c r="F119" s="182"/>
      <c r="G119" s="183"/>
      <c r="M119" s="179" t="s">
        <v>210</v>
      </c>
      <c r="O119" s="170"/>
    </row>
    <row r="120" spans="1:104" x14ac:dyDescent="0.2">
      <c r="A120" s="171">
        <v>30</v>
      </c>
      <c r="B120" s="172" t="s">
        <v>653</v>
      </c>
      <c r="C120" s="173" t="s">
        <v>650</v>
      </c>
      <c r="D120" s="174" t="s">
        <v>84</v>
      </c>
      <c r="E120" s="175">
        <v>44.9</v>
      </c>
      <c r="F120" s="175"/>
      <c r="G120" s="176">
        <f>E120*F120</f>
        <v>0</v>
      </c>
      <c r="O120" s="170">
        <v>2</v>
      </c>
      <c r="AA120" s="146">
        <v>1</v>
      </c>
      <c r="AB120" s="146">
        <v>0</v>
      </c>
      <c r="AC120" s="146">
        <v>0</v>
      </c>
      <c r="AZ120" s="146">
        <v>1</v>
      </c>
      <c r="BA120" s="146">
        <f>IF(AZ120=1,G120,0)</f>
        <v>0</v>
      </c>
      <c r="BB120" s="146">
        <f>IF(AZ120=2,G120,0)</f>
        <v>0</v>
      </c>
      <c r="BC120" s="146">
        <f>IF(AZ120=3,G120,0)</f>
        <v>0</v>
      </c>
      <c r="BD120" s="146">
        <f>IF(AZ120=4,G120,0)</f>
        <v>0</v>
      </c>
      <c r="BE120" s="146">
        <f>IF(AZ120=5,G120,0)</f>
        <v>0</v>
      </c>
      <c r="CA120" s="177">
        <v>1</v>
      </c>
      <c r="CB120" s="177">
        <v>0</v>
      </c>
      <c r="CZ120" s="146">
        <v>8.0700000000000008E-3</v>
      </c>
    </row>
    <row r="121" spans="1:104" x14ac:dyDescent="0.2">
      <c r="A121" s="178"/>
      <c r="B121" s="180"/>
      <c r="C121" s="227" t="s">
        <v>207</v>
      </c>
      <c r="D121" s="228"/>
      <c r="E121" s="181">
        <v>15.25</v>
      </c>
      <c r="F121" s="182"/>
      <c r="G121" s="183"/>
      <c r="M121" s="179" t="s">
        <v>207</v>
      </c>
      <c r="O121" s="170"/>
    </row>
    <row r="122" spans="1:104" x14ac:dyDescent="0.2">
      <c r="A122" s="178"/>
      <c r="B122" s="180"/>
      <c r="C122" s="227" t="s">
        <v>208</v>
      </c>
      <c r="D122" s="228"/>
      <c r="E122" s="181">
        <v>10.375</v>
      </c>
      <c r="F122" s="182"/>
      <c r="G122" s="183"/>
      <c r="M122" s="179" t="s">
        <v>208</v>
      </c>
      <c r="O122" s="170"/>
    </row>
    <row r="123" spans="1:104" x14ac:dyDescent="0.2">
      <c r="A123" s="178"/>
      <c r="B123" s="180"/>
      <c r="C123" s="227" t="s">
        <v>209</v>
      </c>
      <c r="D123" s="228"/>
      <c r="E123" s="181">
        <v>9.125</v>
      </c>
      <c r="F123" s="182"/>
      <c r="G123" s="183"/>
      <c r="M123" s="179" t="s">
        <v>209</v>
      </c>
      <c r="O123" s="170"/>
    </row>
    <row r="124" spans="1:104" x14ac:dyDescent="0.2">
      <c r="A124" s="178"/>
      <c r="B124" s="180"/>
      <c r="C124" s="227" t="s">
        <v>210</v>
      </c>
      <c r="D124" s="228"/>
      <c r="E124" s="181">
        <v>10.15</v>
      </c>
      <c r="F124" s="182"/>
      <c r="G124" s="183"/>
      <c r="M124" s="179" t="s">
        <v>210</v>
      </c>
      <c r="O124" s="170"/>
    </row>
    <row r="125" spans="1:104" x14ac:dyDescent="0.2">
      <c r="A125" s="171">
        <v>31</v>
      </c>
      <c r="B125" s="172" t="s">
        <v>211</v>
      </c>
      <c r="C125" s="173" t="s">
        <v>212</v>
      </c>
      <c r="D125" s="174" t="s">
        <v>84</v>
      </c>
      <c r="E125" s="175">
        <v>799.22799999999995</v>
      </c>
      <c r="F125" s="175"/>
      <c r="G125" s="176">
        <f>E125*F125</f>
        <v>0</v>
      </c>
      <c r="O125" s="170">
        <v>2</v>
      </c>
      <c r="AA125" s="146">
        <v>1</v>
      </c>
      <c r="AB125" s="146">
        <v>0</v>
      </c>
      <c r="AC125" s="146">
        <v>0</v>
      </c>
      <c r="AZ125" s="146">
        <v>1</v>
      </c>
      <c r="BA125" s="146">
        <f>IF(AZ125=1,G125,0)</f>
        <v>0</v>
      </c>
      <c r="BB125" s="146">
        <f>IF(AZ125=2,G125,0)</f>
        <v>0</v>
      </c>
      <c r="BC125" s="146">
        <f>IF(AZ125=3,G125,0)</f>
        <v>0</v>
      </c>
      <c r="BD125" s="146">
        <f>IF(AZ125=4,G125,0)</f>
        <v>0</v>
      </c>
      <c r="BE125" s="146">
        <f>IF(AZ125=5,G125,0)</f>
        <v>0</v>
      </c>
      <c r="CA125" s="177">
        <v>1</v>
      </c>
      <c r="CB125" s="177">
        <v>0</v>
      </c>
      <c r="CZ125" s="146">
        <v>1.3999999999999999E-4</v>
      </c>
    </row>
    <row r="126" spans="1:104" x14ac:dyDescent="0.2">
      <c r="A126" s="178"/>
      <c r="B126" s="180"/>
      <c r="C126" s="227" t="s">
        <v>213</v>
      </c>
      <c r="D126" s="228"/>
      <c r="E126" s="181">
        <v>799.22799999999995</v>
      </c>
      <c r="F126" s="182"/>
      <c r="G126" s="183"/>
      <c r="M126" s="179" t="s">
        <v>213</v>
      </c>
      <c r="O126" s="170"/>
    </row>
    <row r="127" spans="1:104" ht="22.5" x14ac:dyDescent="0.2">
      <c r="A127" s="171">
        <v>32</v>
      </c>
      <c r="B127" s="172" t="s">
        <v>214</v>
      </c>
      <c r="C127" s="173" t="s">
        <v>215</v>
      </c>
      <c r="D127" s="174" t="s">
        <v>84</v>
      </c>
      <c r="E127" s="175">
        <v>63.674999999999997</v>
      </c>
      <c r="F127" s="175"/>
      <c r="G127" s="176">
        <f>E127*F127</f>
        <v>0</v>
      </c>
      <c r="O127" s="170">
        <v>2</v>
      </c>
      <c r="AA127" s="146">
        <v>1</v>
      </c>
      <c r="AB127" s="146">
        <v>0</v>
      </c>
      <c r="AC127" s="146">
        <v>0</v>
      </c>
      <c r="AZ127" s="146">
        <v>1</v>
      </c>
      <c r="BA127" s="146">
        <f>IF(AZ127=1,G127,0)</f>
        <v>0</v>
      </c>
      <c r="BB127" s="146">
        <f>IF(AZ127=2,G127,0)</f>
        <v>0</v>
      </c>
      <c r="BC127" s="146">
        <f>IF(AZ127=3,G127,0)</f>
        <v>0</v>
      </c>
      <c r="BD127" s="146">
        <f>IF(AZ127=4,G127,0)</f>
        <v>0</v>
      </c>
      <c r="BE127" s="146">
        <f>IF(AZ127=5,G127,0)</f>
        <v>0</v>
      </c>
      <c r="CA127" s="177">
        <v>1</v>
      </c>
      <c r="CB127" s="177">
        <v>0</v>
      </c>
      <c r="CZ127" s="146">
        <v>1.0619999999999999E-2</v>
      </c>
    </row>
    <row r="128" spans="1:104" x14ac:dyDescent="0.2">
      <c r="A128" s="178"/>
      <c r="B128" s="180"/>
      <c r="C128" s="227" t="s">
        <v>216</v>
      </c>
      <c r="D128" s="228"/>
      <c r="E128" s="181">
        <v>2.1</v>
      </c>
      <c r="F128" s="182"/>
      <c r="G128" s="183"/>
      <c r="M128" s="179" t="s">
        <v>216</v>
      </c>
      <c r="O128" s="170"/>
    </row>
    <row r="129" spans="1:104" x14ac:dyDescent="0.2">
      <c r="A129" s="178"/>
      <c r="B129" s="180"/>
      <c r="C129" s="227" t="s">
        <v>217</v>
      </c>
      <c r="D129" s="228"/>
      <c r="E129" s="181">
        <v>2.46</v>
      </c>
      <c r="F129" s="182"/>
      <c r="G129" s="183"/>
      <c r="M129" s="179" t="s">
        <v>217</v>
      </c>
      <c r="O129" s="170"/>
    </row>
    <row r="130" spans="1:104" x14ac:dyDescent="0.2">
      <c r="A130" s="178"/>
      <c r="B130" s="180"/>
      <c r="C130" s="227" t="s">
        <v>218</v>
      </c>
      <c r="D130" s="228"/>
      <c r="E130" s="181">
        <v>21.06</v>
      </c>
      <c r="F130" s="182"/>
      <c r="G130" s="183"/>
      <c r="M130" s="179" t="s">
        <v>218</v>
      </c>
      <c r="O130" s="170"/>
    </row>
    <row r="131" spans="1:104" x14ac:dyDescent="0.2">
      <c r="A131" s="178"/>
      <c r="B131" s="180"/>
      <c r="C131" s="227" t="s">
        <v>219</v>
      </c>
      <c r="D131" s="228"/>
      <c r="E131" s="181">
        <v>0.63</v>
      </c>
      <c r="F131" s="182"/>
      <c r="G131" s="183"/>
      <c r="M131" s="179" t="s">
        <v>219</v>
      </c>
      <c r="O131" s="170"/>
    </row>
    <row r="132" spans="1:104" x14ac:dyDescent="0.2">
      <c r="A132" s="178"/>
      <c r="B132" s="180"/>
      <c r="C132" s="227" t="s">
        <v>220</v>
      </c>
      <c r="D132" s="228"/>
      <c r="E132" s="181">
        <v>1.47</v>
      </c>
      <c r="F132" s="182"/>
      <c r="G132" s="183"/>
      <c r="M132" s="179" t="s">
        <v>220</v>
      </c>
      <c r="O132" s="170"/>
    </row>
    <row r="133" spans="1:104" x14ac:dyDescent="0.2">
      <c r="A133" s="178"/>
      <c r="B133" s="180"/>
      <c r="C133" s="227" t="s">
        <v>221</v>
      </c>
      <c r="D133" s="228"/>
      <c r="E133" s="181">
        <v>1.98</v>
      </c>
      <c r="F133" s="182"/>
      <c r="G133" s="183"/>
      <c r="M133" s="179" t="s">
        <v>221</v>
      </c>
      <c r="O133" s="170"/>
    </row>
    <row r="134" spans="1:104" x14ac:dyDescent="0.2">
      <c r="A134" s="178"/>
      <c r="B134" s="180"/>
      <c r="C134" s="227" t="s">
        <v>222</v>
      </c>
      <c r="D134" s="228"/>
      <c r="E134" s="181">
        <v>16.440000000000001</v>
      </c>
      <c r="F134" s="182"/>
      <c r="G134" s="183"/>
      <c r="M134" s="179" t="s">
        <v>222</v>
      </c>
      <c r="O134" s="170"/>
    </row>
    <row r="135" spans="1:104" x14ac:dyDescent="0.2">
      <c r="A135" s="178"/>
      <c r="B135" s="180"/>
      <c r="C135" s="227" t="s">
        <v>223</v>
      </c>
      <c r="D135" s="228"/>
      <c r="E135" s="181">
        <v>7.56</v>
      </c>
      <c r="F135" s="182"/>
      <c r="G135" s="183"/>
      <c r="M135" s="179" t="s">
        <v>223</v>
      </c>
      <c r="O135" s="170"/>
    </row>
    <row r="136" spans="1:104" x14ac:dyDescent="0.2">
      <c r="A136" s="178"/>
      <c r="B136" s="180"/>
      <c r="C136" s="227" t="s">
        <v>224</v>
      </c>
      <c r="D136" s="228"/>
      <c r="E136" s="181">
        <v>1.7250000000000001</v>
      </c>
      <c r="F136" s="182"/>
      <c r="G136" s="183"/>
      <c r="M136" s="179" t="s">
        <v>224</v>
      </c>
      <c r="O136" s="170"/>
    </row>
    <row r="137" spans="1:104" x14ac:dyDescent="0.2">
      <c r="A137" s="178"/>
      <c r="B137" s="180"/>
      <c r="C137" s="227" t="s">
        <v>216</v>
      </c>
      <c r="D137" s="228"/>
      <c r="E137" s="181">
        <v>2.1</v>
      </c>
      <c r="F137" s="182"/>
      <c r="G137" s="183"/>
      <c r="M137" s="179" t="s">
        <v>216</v>
      </c>
      <c r="O137" s="170"/>
    </row>
    <row r="138" spans="1:104" x14ac:dyDescent="0.2">
      <c r="A138" s="178"/>
      <c r="B138" s="180"/>
      <c r="C138" s="227" t="s">
        <v>225</v>
      </c>
      <c r="D138" s="228"/>
      <c r="E138" s="181">
        <v>6.15</v>
      </c>
      <c r="F138" s="182"/>
      <c r="G138" s="183"/>
      <c r="M138" s="179" t="s">
        <v>225</v>
      </c>
      <c r="O138" s="170"/>
    </row>
    <row r="139" spans="1:104" ht="22.5" x14ac:dyDescent="0.2">
      <c r="A139" s="171">
        <v>33</v>
      </c>
      <c r="B139" s="172" t="s">
        <v>226</v>
      </c>
      <c r="C139" s="173" t="s">
        <v>227</v>
      </c>
      <c r="D139" s="174" t="s">
        <v>84</v>
      </c>
      <c r="E139" s="175">
        <v>12.18</v>
      </c>
      <c r="F139" s="175"/>
      <c r="G139" s="176">
        <f>E139*F139</f>
        <v>0</v>
      </c>
      <c r="O139" s="170">
        <v>2</v>
      </c>
      <c r="AA139" s="146">
        <v>1</v>
      </c>
      <c r="AB139" s="146">
        <v>1</v>
      </c>
      <c r="AC139" s="146">
        <v>1</v>
      </c>
      <c r="AZ139" s="146">
        <v>1</v>
      </c>
      <c r="BA139" s="146">
        <f>IF(AZ139=1,G139,0)</f>
        <v>0</v>
      </c>
      <c r="BB139" s="146">
        <f>IF(AZ139=2,G139,0)</f>
        <v>0</v>
      </c>
      <c r="BC139" s="146">
        <f>IF(AZ139=3,G139,0)</f>
        <v>0</v>
      </c>
      <c r="BD139" s="146">
        <f>IF(AZ139=4,G139,0)</f>
        <v>0</v>
      </c>
      <c r="BE139" s="146">
        <f>IF(AZ139=5,G139,0)</f>
        <v>0</v>
      </c>
      <c r="CA139" s="177">
        <v>1</v>
      </c>
      <c r="CB139" s="177">
        <v>1</v>
      </c>
      <c r="CZ139" s="146">
        <v>7.8899999999999994E-3</v>
      </c>
    </row>
    <row r="140" spans="1:104" x14ac:dyDescent="0.2">
      <c r="A140" s="178"/>
      <c r="B140" s="180"/>
      <c r="C140" s="227" t="s">
        <v>228</v>
      </c>
      <c r="D140" s="228"/>
      <c r="E140" s="181">
        <v>0.72</v>
      </c>
      <c r="F140" s="182"/>
      <c r="G140" s="183"/>
      <c r="M140" s="179" t="s">
        <v>228</v>
      </c>
      <c r="O140" s="170"/>
    </row>
    <row r="141" spans="1:104" x14ac:dyDescent="0.2">
      <c r="A141" s="178"/>
      <c r="B141" s="180"/>
      <c r="C141" s="227" t="s">
        <v>228</v>
      </c>
      <c r="D141" s="228"/>
      <c r="E141" s="181">
        <v>0.72</v>
      </c>
      <c r="F141" s="182"/>
      <c r="G141" s="183"/>
      <c r="M141" s="179" t="s">
        <v>228</v>
      </c>
      <c r="O141" s="170"/>
    </row>
    <row r="142" spans="1:104" x14ac:dyDescent="0.2">
      <c r="A142" s="178"/>
      <c r="B142" s="180"/>
      <c r="C142" s="227" t="s">
        <v>229</v>
      </c>
      <c r="D142" s="228"/>
      <c r="E142" s="181">
        <v>4.1399999999999997</v>
      </c>
      <c r="F142" s="182"/>
      <c r="G142" s="183"/>
      <c r="M142" s="179" t="s">
        <v>229</v>
      </c>
      <c r="O142" s="170"/>
    </row>
    <row r="143" spans="1:104" x14ac:dyDescent="0.2">
      <c r="A143" s="178"/>
      <c r="B143" s="180"/>
      <c r="C143" s="227" t="s">
        <v>230</v>
      </c>
      <c r="D143" s="228"/>
      <c r="E143" s="181">
        <v>0.3</v>
      </c>
      <c r="F143" s="182"/>
      <c r="G143" s="183"/>
      <c r="M143" s="179" t="s">
        <v>230</v>
      </c>
      <c r="O143" s="170"/>
    </row>
    <row r="144" spans="1:104" x14ac:dyDescent="0.2">
      <c r="A144" s="178"/>
      <c r="B144" s="180"/>
      <c r="C144" s="227" t="s">
        <v>231</v>
      </c>
      <c r="D144" s="228"/>
      <c r="E144" s="181">
        <v>0.66</v>
      </c>
      <c r="F144" s="182"/>
      <c r="G144" s="183"/>
      <c r="M144" s="179" t="s">
        <v>231</v>
      </c>
      <c r="O144" s="170"/>
    </row>
    <row r="145" spans="1:104" x14ac:dyDescent="0.2">
      <c r="A145" s="178"/>
      <c r="B145" s="180"/>
      <c r="C145" s="227" t="s">
        <v>232</v>
      </c>
      <c r="D145" s="228"/>
      <c r="E145" s="181">
        <v>2.76</v>
      </c>
      <c r="F145" s="182"/>
      <c r="G145" s="183"/>
      <c r="M145" s="179" t="s">
        <v>232</v>
      </c>
      <c r="O145" s="170"/>
    </row>
    <row r="146" spans="1:104" x14ac:dyDescent="0.2">
      <c r="A146" s="178"/>
      <c r="B146" s="180"/>
      <c r="C146" s="227" t="s">
        <v>233</v>
      </c>
      <c r="D146" s="228"/>
      <c r="E146" s="181">
        <v>0.36</v>
      </c>
      <c r="F146" s="182"/>
      <c r="G146" s="183"/>
      <c r="M146" s="179" t="s">
        <v>233</v>
      </c>
      <c r="O146" s="170"/>
    </row>
    <row r="147" spans="1:104" x14ac:dyDescent="0.2">
      <c r="A147" s="178"/>
      <c r="B147" s="180"/>
      <c r="C147" s="227" t="s">
        <v>228</v>
      </c>
      <c r="D147" s="228"/>
      <c r="E147" s="181">
        <v>0.72</v>
      </c>
      <c r="F147" s="182"/>
      <c r="G147" s="183"/>
      <c r="M147" s="179" t="s">
        <v>228</v>
      </c>
      <c r="O147" s="170"/>
    </row>
    <row r="148" spans="1:104" x14ac:dyDescent="0.2">
      <c r="A148" s="178"/>
      <c r="B148" s="180"/>
      <c r="C148" s="227" t="s">
        <v>234</v>
      </c>
      <c r="D148" s="228"/>
      <c r="E148" s="181">
        <v>1.8</v>
      </c>
      <c r="F148" s="182"/>
      <c r="G148" s="183"/>
      <c r="M148" s="179" t="s">
        <v>234</v>
      </c>
      <c r="O148" s="170"/>
    </row>
    <row r="149" spans="1:104" ht="22.5" x14ac:dyDescent="0.2">
      <c r="A149" s="171">
        <v>34</v>
      </c>
      <c r="B149" s="172" t="s">
        <v>652</v>
      </c>
      <c r="C149" s="173" t="s">
        <v>651</v>
      </c>
      <c r="D149" s="174" t="s">
        <v>84</v>
      </c>
      <c r="E149" s="175">
        <v>632.97299999999996</v>
      </c>
      <c r="F149" s="175"/>
      <c r="G149" s="176">
        <f>E149*F149</f>
        <v>0</v>
      </c>
      <c r="O149" s="170">
        <v>2</v>
      </c>
      <c r="AA149" s="146">
        <v>1</v>
      </c>
      <c r="AB149" s="146">
        <v>0</v>
      </c>
      <c r="AC149" s="146">
        <v>0</v>
      </c>
      <c r="AZ149" s="146">
        <v>1</v>
      </c>
      <c r="BA149" s="146">
        <f>IF(AZ149=1,G149,0)</f>
        <v>0</v>
      </c>
      <c r="BB149" s="146">
        <f>IF(AZ149=2,G149,0)</f>
        <v>0</v>
      </c>
      <c r="BC149" s="146">
        <f>IF(AZ149=3,G149,0)</f>
        <v>0</v>
      </c>
      <c r="BD149" s="146">
        <f>IF(AZ149=4,G149,0)</f>
        <v>0</v>
      </c>
      <c r="BE149" s="146">
        <f>IF(AZ149=5,G149,0)</f>
        <v>0</v>
      </c>
      <c r="CA149" s="177">
        <v>1</v>
      </c>
      <c r="CB149" s="177">
        <v>0</v>
      </c>
      <c r="CZ149" s="146">
        <v>1.223E-2</v>
      </c>
    </row>
    <row r="150" spans="1:104" x14ac:dyDescent="0.2">
      <c r="A150" s="178"/>
      <c r="B150" s="180"/>
      <c r="C150" s="227" t="s">
        <v>235</v>
      </c>
      <c r="D150" s="228"/>
      <c r="E150" s="181">
        <v>212.21100000000001</v>
      </c>
      <c r="F150" s="182"/>
      <c r="G150" s="183"/>
      <c r="M150" s="179" t="s">
        <v>235</v>
      </c>
      <c r="O150" s="170"/>
    </row>
    <row r="151" spans="1:104" x14ac:dyDescent="0.2">
      <c r="A151" s="178"/>
      <c r="B151" s="180"/>
      <c r="C151" s="227" t="s">
        <v>236</v>
      </c>
      <c r="D151" s="228"/>
      <c r="E151" s="181">
        <v>126.8145</v>
      </c>
      <c r="F151" s="182"/>
      <c r="G151" s="183"/>
      <c r="M151" s="179" t="s">
        <v>236</v>
      </c>
      <c r="O151" s="170"/>
    </row>
    <row r="152" spans="1:104" ht="22.5" x14ac:dyDescent="0.2">
      <c r="A152" s="178"/>
      <c r="B152" s="180"/>
      <c r="C152" s="227" t="s">
        <v>237</v>
      </c>
      <c r="D152" s="228"/>
      <c r="E152" s="181">
        <v>201.74100000000001</v>
      </c>
      <c r="F152" s="182"/>
      <c r="G152" s="183"/>
      <c r="M152" s="179" t="s">
        <v>237</v>
      </c>
      <c r="O152" s="170"/>
    </row>
    <row r="153" spans="1:104" ht="22.5" x14ac:dyDescent="0.2">
      <c r="A153" s="178"/>
      <c r="B153" s="180"/>
      <c r="C153" s="227" t="s">
        <v>238</v>
      </c>
      <c r="D153" s="228"/>
      <c r="E153" s="181">
        <v>139.75899999999999</v>
      </c>
      <c r="F153" s="182"/>
      <c r="G153" s="183"/>
      <c r="M153" s="179" t="s">
        <v>238</v>
      </c>
      <c r="O153" s="170"/>
    </row>
    <row r="154" spans="1:104" x14ac:dyDescent="0.2">
      <c r="A154" s="178"/>
      <c r="B154" s="180"/>
      <c r="C154" s="227" t="s">
        <v>239</v>
      </c>
      <c r="D154" s="228"/>
      <c r="E154" s="181">
        <v>21.42</v>
      </c>
      <c r="F154" s="182"/>
      <c r="G154" s="183"/>
      <c r="M154" s="179" t="s">
        <v>239</v>
      </c>
      <c r="O154" s="170"/>
    </row>
    <row r="155" spans="1:104" x14ac:dyDescent="0.2">
      <c r="A155" s="178"/>
      <c r="B155" s="180"/>
      <c r="C155" s="227" t="s">
        <v>240</v>
      </c>
      <c r="D155" s="228"/>
      <c r="E155" s="181">
        <v>-2.76</v>
      </c>
      <c r="F155" s="182"/>
      <c r="G155" s="183"/>
      <c r="M155" s="179" t="s">
        <v>240</v>
      </c>
      <c r="O155" s="170"/>
    </row>
    <row r="156" spans="1:104" x14ac:dyDescent="0.2">
      <c r="A156" s="178"/>
      <c r="B156" s="180"/>
      <c r="C156" s="227" t="s">
        <v>241</v>
      </c>
      <c r="D156" s="228"/>
      <c r="E156" s="181">
        <v>-32.43</v>
      </c>
      <c r="F156" s="182"/>
      <c r="G156" s="183"/>
      <c r="M156" s="179" t="s">
        <v>241</v>
      </c>
      <c r="O156" s="170"/>
    </row>
    <row r="157" spans="1:104" x14ac:dyDescent="0.2">
      <c r="A157" s="178"/>
      <c r="B157" s="180"/>
      <c r="C157" s="227" t="s">
        <v>242</v>
      </c>
      <c r="D157" s="228"/>
      <c r="E157" s="181">
        <v>-0.55000000000000004</v>
      </c>
      <c r="F157" s="182"/>
      <c r="G157" s="183"/>
      <c r="M157" s="179" t="s">
        <v>242</v>
      </c>
      <c r="O157" s="170"/>
    </row>
    <row r="158" spans="1:104" x14ac:dyDescent="0.2">
      <c r="A158" s="178"/>
      <c r="B158" s="180"/>
      <c r="C158" s="227" t="s">
        <v>243</v>
      </c>
      <c r="D158" s="228"/>
      <c r="E158" s="181">
        <v>-1.8</v>
      </c>
      <c r="F158" s="182"/>
      <c r="G158" s="183"/>
      <c r="M158" s="179" t="s">
        <v>243</v>
      </c>
      <c r="O158" s="170"/>
    </row>
    <row r="159" spans="1:104" x14ac:dyDescent="0.2">
      <c r="A159" s="178"/>
      <c r="B159" s="180"/>
      <c r="C159" s="227" t="s">
        <v>244</v>
      </c>
      <c r="D159" s="228"/>
      <c r="E159" s="181">
        <v>-1.21</v>
      </c>
      <c r="F159" s="182"/>
      <c r="G159" s="183"/>
      <c r="M159" s="179" t="s">
        <v>244</v>
      </c>
      <c r="O159" s="170"/>
    </row>
    <row r="160" spans="1:104" x14ac:dyDescent="0.2">
      <c r="A160" s="178"/>
      <c r="B160" s="180"/>
      <c r="C160" s="227" t="s">
        <v>245</v>
      </c>
      <c r="D160" s="228"/>
      <c r="E160" s="181">
        <v>-21.62</v>
      </c>
      <c r="F160" s="182"/>
      <c r="G160" s="183"/>
      <c r="M160" s="179" t="s">
        <v>245</v>
      </c>
      <c r="O160" s="170"/>
    </row>
    <row r="161" spans="1:104" x14ac:dyDescent="0.2">
      <c r="A161" s="178"/>
      <c r="B161" s="180"/>
      <c r="C161" s="227" t="s">
        <v>246</v>
      </c>
      <c r="D161" s="228"/>
      <c r="E161" s="181">
        <v>-0.72</v>
      </c>
      <c r="F161" s="182"/>
      <c r="G161" s="183"/>
      <c r="M161" s="179" t="s">
        <v>246</v>
      </c>
      <c r="O161" s="170"/>
    </row>
    <row r="162" spans="1:104" x14ac:dyDescent="0.2">
      <c r="A162" s="178"/>
      <c r="B162" s="180"/>
      <c r="C162" s="227" t="s">
        <v>247</v>
      </c>
      <c r="D162" s="228"/>
      <c r="E162" s="181">
        <v>-3.3824999999999998</v>
      </c>
      <c r="F162" s="182"/>
      <c r="G162" s="183"/>
      <c r="M162" s="179" t="s">
        <v>247</v>
      </c>
      <c r="O162" s="170"/>
    </row>
    <row r="163" spans="1:104" x14ac:dyDescent="0.2">
      <c r="A163" s="178"/>
      <c r="B163" s="180"/>
      <c r="C163" s="227" t="s">
        <v>248</v>
      </c>
      <c r="D163" s="228"/>
      <c r="E163" s="181">
        <v>-2.76</v>
      </c>
      <c r="F163" s="182"/>
      <c r="G163" s="183"/>
      <c r="M163" s="179" t="s">
        <v>248</v>
      </c>
      <c r="O163" s="170"/>
    </row>
    <row r="164" spans="1:104" x14ac:dyDescent="0.2">
      <c r="A164" s="178"/>
      <c r="B164" s="180"/>
      <c r="C164" s="227" t="s">
        <v>249</v>
      </c>
      <c r="D164" s="228"/>
      <c r="E164" s="181">
        <v>-1.74</v>
      </c>
      <c r="F164" s="182"/>
      <c r="G164" s="183"/>
      <c r="M164" s="179" t="s">
        <v>249</v>
      </c>
      <c r="O164" s="170"/>
    </row>
    <row r="165" spans="1:104" x14ac:dyDescent="0.2">
      <c r="A165" s="171">
        <v>35</v>
      </c>
      <c r="B165" s="172" t="s">
        <v>250</v>
      </c>
      <c r="C165" s="173" t="s">
        <v>251</v>
      </c>
      <c r="D165" s="174" t="s">
        <v>133</v>
      </c>
      <c r="E165" s="175">
        <v>303.60000000000002</v>
      </c>
      <c r="F165" s="175"/>
      <c r="G165" s="176">
        <f>E165*F165</f>
        <v>0</v>
      </c>
      <c r="O165" s="170">
        <v>2</v>
      </c>
      <c r="AA165" s="146">
        <v>1</v>
      </c>
      <c r="AB165" s="146">
        <v>0</v>
      </c>
      <c r="AC165" s="146">
        <v>0</v>
      </c>
      <c r="AZ165" s="146">
        <v>1</v>
      </c>
      <c r="BA165" s="146">
        <f>IF(AZ165=1,G165,0)</f>
        <v>0</v>
      </c>
      <c r="BB165" s="146">
        <f>IF(AZ165=2,G165,0)</f>
        <v>0</v>
      </c>
      <c r="BC165" s="146">
        <f>IF(AZ165=3,G165,0)</f>
        <v>0</v>
      </c>
      <c r="BD165" s="146">
        <f>IF(AZ165=4,G165,0)</f>
        <v>0</v>
      </c>
      <c r="BE165" s="146">
        <f>IF(AZ165=5,G165,0)</f>
        <v>0</v>
      </c>
      <c r="CA165" s="177">
        <v>1</v>
      </c>
      <c r="CB165" s="177">
        <v>0</v>
      </c>
      <c r="CZ165" s="146">
        <v>1.1E-4</v>
      </c>
    </row>
    <row r="166" spans="1:104" x14ac:dyDescent="0.2">
      <c r="A166" s="178"/>
      <c r="B166" s="180"/>
      <c r="C166" s="227" t="s">
        <v>252</v>
      </c>
      <c r="D166" s="228"/>
      <c r="E166" s="181">
        <v>7</v>
      </c>
      <c r="F166" s="182"/>
      <c r="G166" s="183"/>
      <c r="M166" s="179" t="s">
        <v>252</v>
      </c>
      <c r="O166" s="170"/>
    </row>
    <row r="167" spans="1:104" x14ac:dyDescent="0.2">
      <c r="A167" s="178"/>
      <c r="B167" s="180"/>
      <c r="C167" s="227" t="s">
        <v>253</v>
      </c>
      <c r="D167" s="228"/>
      <c r="E167" s="181">
        <v>8.1999999999999993</v>
      </c>
      <c r="F167" s="182"/>
      <c r="G167" s="183"/>
      <c r="M167" s="179" t="s">
        <v>253</v>
      </c>
      <c r="O167" s="170"/>
    </row>
    <row r="168" spans="1:104" x14ac:dyDescent="0.2">
      <c r="A168" s="178"/>
      <c r="B168" s="180"/>
      <c r="C168" s="227" t="s">
        <v>254</v>
      </c>
      <c r="D168" s="228"/>
      <c r="E168" s="181">
        <v>70.2</v>
      </c>
      <c r="F168" s="182"/>
      <c r="G168" s="183"/>
      <c r="M168" s="179" t="s">
        <v>254</v>
      </c>
      <c r="O168" s="170"/>
    </row>
    <row r="169" spans="1:104" x14ac:dyDescent="0.2">
      <c r="A169" s="178"/>
      <c r="B169" s="180"/>
      <c r="C169" s="227" t="s">
        <v>255</v>
      </c>
      <c r="D169" s="228"/>
      <c r="E169" s="181">
        <v>2.1</v>
      </c>
      <c r="F169" s="182"/>
      <c r="G169" s="183"/>
      <c r="M169" s="179" t="s">
        <v>255</v>
      </c>
      <c r="O169" s="170"/>
    </row>
    <row r="170" spans="1:104" x14ac:dyDescent="0.2">
      <c r="A170" s="178"/>
      <c r="B170" s="180"/>
      <c r="C170" s="227" t="s">
        <v>256</v>
      </c>
      <c r="D170" s="228"/>
      <c r="E170" s="181">
        <v>4.9000000000000004</v>
      </c>
      <c r="F170" s="182"/>
      <c r="G170" s="183"/>
      <c r="M170" s="179" t="s">
        <v>256</v>
      </c>
      <c r="O170" s="170"/>
    </row>
    <row r="171" spans="1:104" x14ac:dyDescent="0.2">
      <c r="A171" s="178"/>
      <c r="B171" s="180"/>
      <c r="C171" s="227" t="s">
        <v>257</v>
      </c>
      <c r="D171" s="228"/>
      <c r="E171" s="181">
        <v>6.6</v>
      </c>
      <c r="F171" s="182"/>
      <c r="G171" s="183"/>
      <c r="M171" s="179" t="s">
        <v>257</v>
      </c>
      <c r="O171" s="170"/>
    </row>
    <row r="172" spans="1:104" x14ac:dyDescent="0.2">
      <c r="A172" s="178"/>
      <c r="B172" s="180"/>
      <c r="C172" s="227" t="s">
        <v>258</v>
      </c>
      <c r="D172" s="228"/>
      <c r="E172" s="181">
        <v>54.8</v>
      </c>
      <c r="F172" s="182"/>
      <c r="G172" s="183"/>
      <c r="M172" s="179" t="s">
        <v>258</v>
      </c>
      <c r="O172" s="170"/>
    </row>
    <row r="173" spans="1:104" x14ac:dyDescent="0.2">
      <c r="A173" s="178"/>
      <c r="B173" s="180"/>
      <c r="C173" s="227" t="s">
        <v>259</v>
      </c>
      <c r="D173" s="228"/>
      <c r="E173" s="181">
        <v>3.6</v>
      </c>
      <c r="F173" s="182"/>
      <c r="G173" s="183"/>
      <c r="M173" s="179" t="s">
        <v>259</v>
      </c>
      <c r="O173" s="170"/>
    </row>
    <row r="174" spans="1:104" x14ac:dyDescent="0.2">
      <c r="A174" s="178"/>
      <c r="B174" s="180"/>
      <c r="C174" s="227" t="s">
        <v>260</v>
      </c>
      <c r="D174" s="228"/>
      <c r="E174" s="181">
        <v>5.75</v>
      </c>
      <c r="F174" s="182"/>
      <c r="G174" s="183"/>
      <c r="M174" s="179" t="s">
        <v>260</v>
      </c>
      <c r="O174" s="170"/>
    </row>
    <row r="175" spans="1:104" x14ac:dyDescent="0.2">
      <c r="A175" s="178"/>
      <c r="B175" s="180"/>
      <c r="C175" s="227" t="s">
        <v>261</v>
      </c>
      <c r="D175" s="228"/>
      <c r="E175" s="181">
        <v>7</v>
      </c>
      <c r="F175" s="182"/>
      <c r="G175" s="183"/>
      <c r="M175" s="179" t="s">
        <v>261</v>
      </c>
      <c r="O175" s="170"/>
    </row>
    <row r="176" spans="1:104" x14ac:dyDescent="0.2">
      <c r="A176" s="178"/>
      <c r="B176" s="180"/>
      <c r="C176" s="227" t="s">
        <v>262</v>
      </c>
      <c r="D176" s="228"/>
      <c r="E176" s="181">
        <v>20.5</v>
      </c>
      <c r="F176" s="182"/>
      <c r="G176" s="183"/>
      <c r="M176" s="179" t="s">
        <v>262</v>
      </c>
      <c r="O176" s="170"/>
    </row>
    <row r="177" spans="1:104" x14ac:dyDescent="0.2">
      <c r="A177" s="178"/>
      <c r="B177" s="180"/>
      <c r="C177" s="227" t="s">
        <v>263</v>
      </c>
      <c r="D177" s="228"/>
      <c r="E177" s="181">
        <v>112.95</v>
      </c>
      <c r="F177" s="182"/>
      <c r="G177" s="183"/>
      <c r="M177" s="179" t="s">
        <v>263</v>
      </c>
      <c r="O177" s="170"/>
    </row>
    <row r="178" spans="1:104" x14ac:dyDescent="0.2">
      <c r="A178" s="171">
        <v>36</v>
      </c>
      <c r="B178" s="172" t="s">
        <v>264</v>
      </c>
      <c r="C178" s="173" t="s">
        <v>265</v>
      </c>
      <c r="D178" s="174" t="s">
        <v>133</v>
      </c>
      <c r="E178" s="175">
        <v>43.15</v>
      </c>
      <c r="F178" s="175"/>
      <c r="G178" s="176">
        <f>E178*F178</f>
        <v>0</v>
      </c>
      <c r="O178" s="170">
        <v>2</v>
      </c>
      <c r="AA178" s="146">
        <v>1</v>
      </c>
      <c r="AB178" s="146">
        <v>0</v>
      </c>
      <c r="AC178" s="146">
        <v>0</v>
      </c>
      <c r="AZ178" s="146">
        <v>1</v>
      </c>
      <c r="BA178" s="146">
        <f>IF(AZ178=1,G178,0)</f>
        <v>0</v>
      </c>
      <c r="BB178" s="146">
        <f>IF(AZ178=2,G178,0)</f>
        <v>0</v>
      </c>
      <c r="BC178" s="146">
        <f>IF(AZ178=3,G178,0)</f>
        <v>0</v>
      </c>
      <c r="BD178" s="146">
        <f>IF(AZ178=4,G178,0)</f>
        <v>0</v>
      </c>
      <c r="BE178" s="146">
        <f>IF(AZ178=5,G178,0)</f>
        <v>0</v>
      </c>
      <c r="CA178" s="177">
        <v>1</v>
      </c>
      <c r="CB178" s="177">
        <v>0</v>
      </c>
      <c r="CZ178" s="146">
        <v>0</v>
      </c>
    </row>
    <row r="179" spans="1:104" x14ac:dyDescent="0.2">
      <c r="A179" s="178"/>
      <c r="B179" s="180"/>
      <c r="C179" s="227" t="s">
        <v>266</v>
      </c>
      <c r="D179" s="228"/>
      <c r="E179" s="181">
        <v>2.4</v>
      </c>
      <c r="F179" s="182"/>
      <c r="G179" s="183"/>
      <c r="M179" s="179" t="s">
        <v>266</v>
      </c>
      <c r="O179" s="170"/>
    </row>
    <row r="180" spans="1:104" x14ac:dyDescent="0.2">
      <c r="A180" s="178"/>
      <c r="B180" s="180"/>
      <c r="C180" s="227" t="s">
        <v>266</v>
      </c>
      <c r="D180" s="228"/>
      <c r="E180" s="181">
        <v>2.4</v>
      </c>
      <c r="F180" s="182"/>
      <c r="G180" s="183"/>
      <c r="M180" s="179" t="s">
        <v>266</v>
      </c>
      <c r="O180" s="170"/>
    </row>
    <row r="181" spans="1:104" x14ac:dyDescent="0.2">
      <c r="A181" s="178"/>
      <c r="B181" s="180"/>
      <c r="C181" s="227" t="s">
        <v>267</v>
      </c>
      <c r="D181" s="228"/>
      <c r="E181" s="181">
        <v>13.8</v>
      </c>
      <c r="F181" s="182"/>
      <c r="G181" s="183"/>
      <c r="M181" s="179" t="s">
        <v>267</v>
      </c>
      <c r="O181" s="170"/>
    </row>
    <row r="182" spans="1:104" x14ac:dyDescent="0.2">
      <c r="A182" s="178"/>
      <c r="B182" s="180"/>
      <c r="C182" s="227" t="s">
        <v>268</v>
      </c>
      <c r="D182" s="228"/>
      <c r="E182" s="181">
        <v>1</v>
      </c>
      <c r="F182" s="182"/>
      <c r="G182" s="183"/>
      <c r="M182" s="179" t="s">
        <v>268</v>
      </c>
      <c r="O182" s="170"/>
    </row>
    <row r="183" spans="1:104" x14ac:dyDescent="0.2">
      <c r="A183" s="178"/>
      <c r="B183" s="180"/>
      <c r="C183" s="227" t="s">
        <v>269</v>
      </c>
      <c r="D183" s="228"/>
      <c r="E183" s="181">
        <v>0.9</v>
      </c>
      <c r="F183" s="182"/>
      <c r="G183" s="183"/>
      <c r="M183" s="179" t="s">
        <v>269</v>
      </c>
      <c r="O183" s="170"/>
    </row>
    <row r="184" spans="1:104" x14ac:dyDescent="0.2">
      <c r="A184" s="178"/>
      <c r="B184" s="180"/>
      <c r="C184" s="227" t="s">
        <v>270</v>
      </c>
      <c r="D184" s="228"/>
      <c r="E184" s="181">
        <v>2.2000000000000002</v>
      </c>
      <c r="F184" s="182"/>
      <c r="G184" s="183"/>
      <c r="M184" s="179" t="s">
        <v>270</v>
      </c>
      <c r="O184" s="170"/>
    </row>
    <row r="185" spans="1:104" x14ac:dyDescent="0.2">
      <c r="A185" s="178"/>
      <c r="B185" s="180"/>
      <c r="C185" s="227" t="s">
        <v>271</v>
      </c>
      <c r="D185" s="228"/>
      <c r="E185" s="181">
        <v>9.1999999999999993</v>
      </c>
      <c r="F185" s="182"/>
      <c r="G185" s="183"/>
      <c r="M185" s="179" t="s">
        <v>271</v>
      </c>
      <c r="O185" s="170"/>
    </row>
    <row r="186" spans="1:104" x14ac:dyDescent="0.2">
      <c r="A186" s="178"/>
      <c r="B186" s="180"/>
      <c r="C186" s="227" t="s">
        <v>272</v>
      </c>
      <c r="D186" s="228"/>
      <c r="E186" s="181">
        <v>1.2</v>
      </c>
      <c r="F186" s="182"/>
      <c r="G186" s="183"/>
      <c r="M186" s="179" t="s">
        <v>272</v>
      </c>
      <c r="O186" s="170"/>
    </row>
    <row r="187" spans="1:104" x14ac:dyDescent="0.2">
      <c r="A187" s="178"/>
      <c r="B187" s="180"/>
      <c r="C187" s="227" t="s">
        <v>273</v>
      </c>
      <c r="D187" s="228"/>
      <c r="E187" s="181">
        <v>1.65</v>
      </c>
      <c r="F187" s="182"/>
      <c r="G187" s="183"/>
      <c r="M187" s="179" t="s">
        <v>273</v>
      </c>
      <c r="O187" s="170"/>
    </row>
    <row r="188" spans="1:104" x14ac:dyDescent="0.2">
      <c r="A188" s="178"/>
      <c r="B188" s="180"/>
      <c r="C188" s="227" t="s">
        <v>266</v>
      </c>
      <c r="D188" s="228"/>
      <c r="E188" s="181">
        <v>2.4</v>
      </c>
      <c r="F188" s="182"/>
      <c r="G188" s="183"/>
      <c r="M188" s="179" t="s">
        <v>266</v>
      </c>
      <c r="O188" s="170"/>
    </row>
    <row r="189" spans="1:104" x14ac:dyDescent="0.2">
      <c r="A189" s="178"/>
      <c r="B189" s="180"/>
      <c r="C189" s="227" t="s">
        <v>274</v>
      </c>
      <c r="D189" s="228"/>
      <c r="E189" s="181">
        <v>6</v>
      </c>
      <c r="F189" s="182"/>
      <c r="G189" s="183"/>
      <c r="M189" s="179" t="s">
        <v>274</v>
      </c>
      <c r="O189" s="170"/>
    </row>
    <row r="190" spans="1:104" x14ac:dyDescent="0.2">
      <c r="A190" s="171">
        <v>37</v>
      </c>
      <c r="B190" s="172" t="s">
        <v>275</v>
      </c>
      <c r="C190" s="173" t="s">
        <v>276</v>
      </c>
      <c r="D190" s="174" t="s">
        <v>133</v>
      </c>
      <c r="E190" s="175">
        <v>190.65</v>
      </c>
      <c r="F190" s="175"/>
      <c r="G190" s="176">
        <f>E190*F190</f>
        <v>0</v>
      </c>
      <c r="O190" s="170">
        <v>2</v>
      </c>
      <c r="AA190" s="146">
        <v>1</v>
      </c>
      <c r="AB190" s="146">
        <v>0</v>
      </c>
      <c r="AC190" s="146">
        <v>0</v>
      </c>
      <c r="AZ190" s="146">
        <v>1</v>
      </c>
      <c r="BA190" s="146">
        <f>IF(AZ190=1,G190,0)</f>
        <v>0</v>
      </c>
      <c r="BB190" s="146">
        <f>IF(AZ190=2,G190,0)</f>
        <v>0</v>
      </c>
      <c r="BC190" s="146">
        <f>IF(AZ190=3,G190,0)</f>
        <v>0</v>
      </c>
      <c r="BD190" s="146">
        <f>IF(AZ190=4,G190,0)</f>
        <v>0</v>
      </c>
      <c r="BE190" s="146">
        <f>IF(AZ190=5,G190,0)</f>
        <v>0</v>
      </c>
      <c r="CA190" s="177">
        <v>1</v>
      </c>
      <c r="CB190" s="177">
        <v>0</v>
      </c>
      <c r="CZ190" s="146">
        <v>0</v>
      </c>
    </row>
    <row r="191" spans="1:104" x14ac:dyDescent="0.2">
      <c r="A191" s="178"/>
      <c r="B191" s="180"/>
      <c r="C191" s="227" t="s">
        <v>261</v>
      </c>
      <c r="D191" s="228"/>
      <c r="E191" s="181">
        <v>7</v>
      </c>
      <c r="F191" s="182"/>
      <c r="G191" s="183"/>
      <c r="M191" s="179" t="s">
        <v>261</v>
      </c>
      <c r="O191" s="170"/>
    </row>
    <row r="192" spans="1:104" x14ac:dyDescent="0.2">
      <c r="A192" s="178"/>
      <c r="B192" s="180"/>
      <c r="C192" s="227" t="s">
        <v>253</v>
      </c>
      <c r="D192" s="228"/>
      <c r="E192" s="181">
        <v>8.1999999999999993</v>
      </c>
      <c r="F192" s="182"/>
      <c r="G192" s="183"/>
      <c r="M192" s="179" t="s">
        <v>253</v>
      </c>
      <c r="O192" s="170"/>
    </row>
    <row r="193" spans="1:104" x14ac:dyDescent="0.2">
      <c r="A193" s="178"/>
      <c r="B193" s="180"/>
      <c r="C193" s="227" t="s">
        <v>254</v>
      </c>
      <c r="D193" s="228"/>
      <c r="E193" s="181">
        <v>70.2</v>
      </c>
      <c r="F193" s="182"/>
      <c r="G193" s="183"/>
      <c r="M193" s="179" t="s">
        <v>254</v>
      </c>
      <c r="O193" s="170"/>
    </row>
    <row r="194" spans="1:104" x14ac:dyDescent="0.2">
      <c r="A194" s="178"/>
      <c r="B194" s="180"/>
      <c r="C194" s="227" t="s">
        <v>255</v>
      </c>
      <c r="D194" s="228"/>
      <c r="E194" s="181">
        <v>2.1</v>
      </c>
      <c r="F194" s="182"/>
      <c r="G194" s="183"/>
      <c r="M194" s="179" t="s">
        <v>255</v>
      </c>
      <c r="O194" s="170"/>
    </row>
    <row r="195" spans="1:104" x14ac:dyDescent="0.2">
      <c r="A195" s="178"/>
      <c r="B195" s="180"/>
      <c r="C195" s="227" t="s">
        <v>256</v>
      </c>
      <c r="D195" s="228"/>
      <c r="E195" s="181">
        <v>4.9000000000000004</v>
      </c>
      <c r="F195" s="182"/>
      <c r="G195" s="183"/>
      <c r="M195" s="179" t="s">
        <v>256</v>
      </c>
      <c r="O195" s="170"/>
    </row>
    <row r="196" spans="1:104" x14ac:dyDescent="0.2">
      <c r="A196" s="178"/>
      <c r="B196" s="180"/>
      <c r="C196" s="227" t="s">
        <v>257</v>
      </c>
      <c r="D196" s="228"/>
      <c r="E196" s="181">
        <v>6.6</v>
      </c>
      <c r="F196" s="182"/>
      <c r="G196" s="183"/>
      <c r="M196" s="179" t="s">
        <v>257</v>
      </c>
      <c r="O196" s="170"/>
    </row>
    <row r="197" spans="1:104" x14ac:dyDescent="0.2">
      <c r="A197" s="178"/>
      <c r="B197" s="180"/>
      <c r="C197" s="227" t="s">
        <v>258</v>
      </c>
      <c r="D197" s="228"/>
      <c r="E197" s="181">
        <v>54.8</v>
      </c>
      <c r="F197" s="182"/>
      <c r="G197" s="183"/>
      <c r="M197" s="179" t="s">
        <v>258</v>
      </c>
      <c r="O197" s="170"/>
    </row>
    <row r="198" spans="1:104" x14ac:dyDescent="0.2">
      <c r="A198" s="178"/>
      <c r="B198" s="180"/>
      <c r="C198" s="227" t="s">
        <v>259</v>
      </c>
      <c r="D198" s="228"/>
      <c r="E198" s="181">
        <v>3.6</v>
      </c>
      <c r="F198" s="182"/>
      <c r="G198" s="183"/>
      <c r="M198" s="179" t="s">
        <v>259</v>
      </c>
      <c r="O198" s="170"/>
    </row>
    <row r="199" spans="1:104" x14ac:dyDescent="0.2">
      <c r="A199" s="178"/>
      <c r="B199" s="180"/>
      <c r="C199" s="227" t="s">
        <v>260</v>
      </c>
      <c r="D199" s="228"/>
      <c r="E199" s="181">
        <v>5.75</v>
      </c>
      <c r="F199" s="182"/>
      <c r="G199" s="183"/>
      <c r="M199" s="179" t="s">
        <v>260</v>
      </c>
      <c r="O199" s="170"/>
    </row>
    <row r="200" spans="1:104" x14ac:dyDescent="0.2">
      <c r="A200" s="178"/>
      <c r="B200" s="180"/>
      <c r="C200" s="227" t="s">
        <v>261</v>
      </c>
      <c r="D200" s="228"/>
      <c r="E200" s="181">
        <v>7</v>
      </c>
      <c r="F200" s="182"/>
      <c r="G200" s="183"/>
      <c r="M200" s="179" t="s">
        <v>261</v>
      </c>
      <c r="O200" s="170"/>
    </row>
    <row r="201" spans="1:104" x14ac:dyDescent="0.2">
      <c r="A201" s="178"/>
      <c r="B201" s="180"/>
      <c r="C201" s="227" t="s">
        <v>262</v>
      </c>
      <c r="D201" s="228"/>
      <c r="E201" s="181">
        <v>20.5</v>
      </c>
      <c r="F201" s="182"/>
      <c r="G201" s="183"/>
      <c r="M201" s="179" t="s">
        <v>262</v>
      </c>
      <c r="O201" s="170"/>
    </row>
    <row r="202" spans="1:104" ht="22.5" x14ac:dyDescent="0.2">
      <c r="A202" s="171">
        <v>38</v>
      </c>
      <c r="B202" s="172" t="s">
        <v>277</v>
      </c>
      <c r="C202" s="173" t="s">
        <v>278</v>
      </c>
      <c r="D202" s="174" t="s">
        <v>84</v>
      </c>
      <c r="E202" s="175">
        <v>266.40929999999997</v>
      </c>
      <c r="F202" s="175"/>
      <c r="G202" s="176">
        <f>E202*F202</f>
        <v>0</v>
      </c>
      <c r="O202" s="170">
        <v>2</v>
      </c>
      <c r="AA202" s="146">
        <v>1</v>
      </c>
      <c r="AB202" s="146">
        <v>0</v>
      </c>
      <c r="AC202" s="146">
        <v>0</v>
      </c>
      <c r="AZ202" s="146">
        <v>1</v>
      </c>
      <c r="BA202" s="146">
        <f>IF(AZ202=1,G202,0)</f>
        <v>0</v>
      </c>
      <c r="BB202" s="146">
        <f>IF(AZ202=2,G202,0)</f>
        <v>0</v>
      </c>
      <c r="BC202" s="146">
        <f>IF(AZ202=3,G202,0)</f>
        <v>0</v>
      </c>
      <c r="BD202" s="146">
        <f>IF(AZ202=4,G202,0)</f>
        <v>0</v>
      </c>
      <c r="BE202" s="146">
        <f>IF(AZ202=5,G202,0)</f>
        <v>0</v>
      </c>
      <c r="CA202" s="177">
        <v>1</v>
      </c>
      <c r="CB202" s="177">
        <v>0</v>
      </c>
      <c r="CZ202" s="146">
        <v>1.8880000000000001E-2</v>
      </c>
    </row>
    <row r="203" spans="1:104" ht="22.5" x14ac:dyDescent="0.2">
      <c r="A203" s="178"/>
      <c r="B203" s="180"/>
      <c r="C203" s="227" t="s">
        <v>279</v>
      </c>
      <c r="D203" s="228"/>
      <c r="E203" s="181">
        <v>266.40929999999997</v>
      </c>
      <c r="F203" s="182"/>
      <c r="G203" s="183"/>
      <c r="M203" s="179" t="s">
        <v>279</v>
      </c>
      <c r="O203" s="170"/>
    </row>
    <row r="204" spans="1:104" x14ac:dyDescent="0.2">
      <c r="A204" s="171">
        <v>39</v>
      </c>
      <c r="B204" s="172" t="s">
        <v>280</v>
      </c>
      <c r="C204" s="173" t="s">
        <v>281</v>
      </c>
      <c r="D204" s="174" t="s">
        <v>84</v>
      </c>
      <c r="E204" s="175">
        <v>6.9249999999999998</v>
      </c>
      <c r="F204" s="175"/>
      <c r="G204" s="176">
        <f>E204*F204</f>
        <v>0</v>
      </c>
      <c r="O204" s="170">
        <v>2</v>
      </c>
      <c r="AA204" s="146">
        <v>1</v>
      </c>
      <c r="AB204" s="146">
        <v>1</v>
      </c>
      <c r="AC204" s="146">
        <v>1</v>
      </c>
      <c r="AZ204" s="146">
        <v>1</v>
      </c>
      <c r="BA204" s="146">
        <f>IF(AZ204=1,G204,0)</f>
        <v>0</v>
      </c>
      <c r="BB204" s="146">
        <f>IF(AZ204=2,G204,0)</f>
        <v>0</v>
      </c>
      <c r="BC204" s="146">
        <f>IF(AZ204=3,G204,0)</f>
        <v>0</v>
      </c>
      <c r="BD204" s="146">
        <f>IF(AZ204=4,G204,0)</f>
        <v>0</v>
      </c>
      <c r="BE204" s="146">
        <f>IF(AZ204=5,G204,0)</f>
        <v>0</v>
      </c>
      <c r="CA204" s="177">
        <v>1</v>
      </c>
      <c r="CB204" s="177">
        <v>1</v>
      </c>
      <c r="CZ204" s="146">
        <v>5.2650000000000002E-2</v>
      </c>
    </row>
    <row r="205" spans="1:104" x14ac:dyDescent="0.2">
      <c r="A205" s="178"/>
      <c r="B205" s="180"/>
      <c r="C205" s="227" t="s">
        <v>282</v>
      </c>
      <c r="D205" s="228"/>
      <c r="E205" s="181">
        <v>6.9249999999999998</v>
      </c>
      <c r="F205" s="182"/>
      <c r="G205" s="183"/>
      <c r="M205" s="179" t="s">
        <v>282</v>
      </c>
      <c r="O205" s="170"/>
    </row>
    <row r="206" spans="1:104" x14ac:dyDescent="0.2">
      <c r="A206" s="171">
        <v>40</v>
      </c>
      <c r="B206" s="172" t="s">
        <v>283</v>
      </c>
      <c r="C206" s="173" t="s">
        <v>284</v>
      </c>
      <c r="D206" s="174" t="s">
        <v>133</v>
      </c>
      <c r="E206" s="175">
        <v>6.55</v>
      </c>
      <c r="F206" s="175"/>
      <c r="G206" s="176">
        <f>E206*F206</f>
        <v>0</v>
      </c>
      <c r="O206" s="170">
        <v>2</v>
      </c>
      <c r="AA206" s="146">
        <v>1</v>
      </c>
      <c r="AB206" s="146">
        <v>0</v>
      </c>
      <c r="AC206" s="146">
        <v>0</v>
      </c>
      <c r="AZ206" s="146">
        <v>1</v>
      </c>
      <c r="BA206" s="146">
        <f>IF(AZ206=1,G206,0)</f>
        <v>0</v>
      </c>
      <c r="BB206" s="146">
        <f>IF(AZ206=2,G206,0)</f>
        <v>0</v>
      </c>
      <c r="BC206" s="146">
        <f>IF(AZ206=3,G206,0)</f>
        <v>0</v>
      </c>
      <c r="BD206" s="146">
        <f>IF(AZ206=4,G206,0)</f>
        <v>0</v>
      </c>
      <c r="BE206" s="146">
        <f>IF(AZ206=5,G206,0)</f>
        <v>0</v>
      </c>
      <c r="CA206" s="177">
        <v>1</v>
      </c>
      <c r="CB206" s="177">
        <v>0</v>
      </c>
      <c r="CZ206" s="146">
        <v>5.0000000000000001E-4</v>
      </c>
    </row>
    <row r="207" spans="1:104" x14ac:dyDescent="0.2">
      <c r="A207" s="178"/>
      <c r="B207" s="180"/>
      <c r="C207" s="227" t="s">
        <v>285</v>
      </c>
      <c r="D207" s="228"/>
      <c r="E207" s="181">
        <v>6.55</v>
      </c>
      <c r="F207" s="182"/>
      <c r="G207" s="183"/>
      <c r="M207" s="179" t="s">
        <v>285</v>
      </c>
      <c r="O207" s="170"/>
    </row>
    <row r="208" spans="1:104" x14ac:dyDescent="0.2">
      <c r="A208" s="171">
        <v>41</v>
      </c>
      <c r="B208" s="172" t="s">
        <v>286</v>
      </c>
      <c r="C208" s="173" t="s">
        <v>287</v>
      </c>
      <c r="D208" s="174" t="s">
        <v>84</v>
      </c>
      <c r="E208" s="175">
        <v>799.22799999999995</v>
      </c>
      <c r="F208" s="175"/>
      <c r="G208" s="176">
        <f>E208*F208</f>
        <v>0</v>
      </c>
      <c r="O208" s="170">
        <v>2</v>
      </c>
      <c r="AA208" s="146">
        <v>1</v>
      </c>
      <c r="AB208" s="146">
        <v>0</v>
      </c>
      <c r="AC208" s="146">
        <v>0</v>
      </c>
      <c r="AZ208" s="146">
        <v>1</v>
      </c>
      <c r="BA208" s="146">
        <f>IF(AZ208=1,G208,0)</f>
        <v>0</v>
      </c>
      <c r="BB208" s="146">
        <f>IF(AZ208=2,G208,0)</f>
        <v>0</v>
      </c>
      <c r="BC208" s="146">
        <f>IF(AZ208=3,G208,0)</f>
        <v>0</v>
      </c>
      <c r="BD208" s="146">
        <f>IF(AZ208=4,G208,0)</f>
        <v>0</v>
      </c>
      <c r="BE208" s="146">
        <f>IF(AZ208=5,G208,0)</f>
        <v>0</v>
      </c>
      <c r="CA208" s="177">
        <v>1</v>
      </c>
      <c r="CB208" s="177">
        <v>0</v>
      </c>
      <c r="CZ208" s="146">
        <v>1E-4</v>
      </c>
    </row>
    <row r="209" spans="1:104" x14ac:dyDescent="0.2">
      <c r="A209" s="178"/>
      <c r="B209" s="180"/>
      <c r="C209" s="227" t="s">
        <v>213</v>
      </c>
      <c r="D209" s="228"/>
      <c r="E209" s="181">
        <v>799.22799999999995</v>
      </c>
      <c r="F209" s="182"/>
      <c r="G209" s="183"/>
      <c r="M209" s="179" t="s">
        <v>213</v>
      </c>
      <c r="O209" s="170"/>
    </row>
    <row r="210" spans="1:104" x14ac:dyDescent="0.2">
      <c r="A210" s="171">
        <v>42</v>
      </c>
      <c r="B210" s="172" t="s">
        <v>288</v>
      </c>
      <c r="C210" s="173" t="s">
        <v>289</v>
      </c>
      <c r="D210" s="174" t="s">
        <v>290</v>
      </c>
      <c r="E210" s="175">
        <v>1</v>
      </c>
      <c r="F210" s="175"/>
      <c r="G210" s="176">
        <f>E210*F210</f>
        <v>0</v>
      </c>
      <c r="O210" s="170">
        <v>2</v>
      </c>
      <c r="AA210" s="146">
        <v>1</v>
      </c>
      <c r="AB210" s="146">
        <v>1</v>
      </c>
      <c r="AC210" s="146">
        <v>1</v>
      </c>
      <c r="AZ210" s="146">
        <v>1</v>
      </c>
      <c r="BA210" s="146">
        <f>IF(AZ210=1,G210,0)</f>
        <v>0</v>
      </c>
      <c r="BB210" s="146">
        <f>IF(AZ210=2,G210,0)</f>
        <v>0</v>
      </c>
      <c r="BC210" s="146">
        <f>IF(AZ210=3,G210,0)</f>
        <v>0</v>
      </c>
      <c r="BD210" s="146">
        <f>IF(AZ210=4,G210,0)</f>
        <v>0</v>
      </c>
      <c r="BE210" s="146">
        <f>IF(AZ210=5,G210,0)</f>
        <v>0</v>
      </c>
      <c r="CA210" s="177">
        <v>1</v>
      </c>
      <c r="CB210" s="177">
        <v>1</v>
      </c>
      <c r="CZ210" s="146">
        <v>0</v>
      </c>
    </row>
    <row r="211" spans="1:104" x14ac:dyDescent="0.2">
      <c r="A211" s="184"/>
      <c r="B211" s="185" t="s">
        <v>77</v>
      </c>
      <c r="C211" s="186" t="str">
        <f>CONCATENATE(B96," ",C96)</f>
        <v>62 Úpravy povrchů vnější</v>
      </c>
      <c r="D211" s="187"/>
      <c r="E211" s="188"/>
      <c r="F211" s="189"/>
      <c r="G211" s="190">
        <f>SUM(G96:G210)</f>
        <v>0</v>
      </c>
      <c r="O211" s="170">
        <v>4</v>
      </c>
      <c r="BA211" s="191">
        <f>SUM(BA96:BA210)</f>
        <v>0</v>
      </c>
      <c r="BB211" s="191">
        <f>SUM(BB96:BB210)</f>
        <v>0</v>
      </c>
      <c r="BC211" s="191">
        <f>SUM(BC96:BC210)</f>
        <v>0</v>
      </c>
      <c r="BD211" s="191">
        <f>SUM(BD96:BD210)</f>
        <v>0</v>
      </c>
      <c r="BE211" s="191">
        <f>SUM(BE96:BE210)</f>
        <v>0</v>
      </c>
    </row>
    <row r="212" spans="1:104" x14ac:dyDescent="0.2">
      <c r="A212" s="163" t="s">
        <v>74</v>
      </c>
      <c r="B212" s="164" t="s">
        <v>291</v>
      </c>
      <c r="C212" s="165" t="s">
        <v>292</v>
      </c>
      <c r="D212" s="166"/>
      <c r="E212" s="167"/>
      <c r="F212" s="167"/>
      <c r="G212" s="168"/>
      <c r="H212" s="169"/>
      <c r="I212" s="169"/>
      <c r="O212" s="170">
        <v>1</v>
      </c>
    </row>
    <row r="213" spans="1:104" x14ac:dyDescent="0.2">
      <c r="A213" s="171">
        <v>43</v>
      </c>
      <c r="B213" s="172" t="s">
        <v>293</v>
      </c>
      <c r="C213" s="173" t="s">
        <v>294</v>
      </c>
      <c r="D213" s="174" t="s">
        <v>111</v>
      </c>
      <c r="E213" s="175">
        <v>6</v>
      </c>
      <c r="F213" s="175"/>
      <c r="G213" s="176">
        <f>E213*F213</f>
        <v>0</v>
      </c>
      <c r="O213" s="170">
        <v>2</v>
      </c>
      <c r="AA213" s="146">
        <v>1</v>
      </c>
      <c r="AB213" s="146">
        <v>0</v>
      </c>
      <c r="AC213" s="146">
        <v>0</v>
      </c>
      <c r="AZ213" s="146">
        <v>1</v>
      </c>
      <c r="BA213" s="146">
        <f>IF(AZ213=1,G213,0)</f>
        <v>0</v>
      </c>
      <c r="BB213" s="146">
        <f>IF(AZ213=2,G213,0)</f>
        <v>0</v>
      </c>
      <c r="BC213" s="146">
        <f>IF(AZ213=3,G213,0)</f>
        <v>0</v>
      </c>
      <c r="BD213" s="146">
        <f>IF(AZ213=4,G213,0)</f>
        <v>0</v>
      </c>
      <c r="BE213" s="146">
        <f>IF(AZ213=5,G213,0)</f>
        <v>0</v>
      </c>
      <c r="CA213" s="177">
        <v>1</v>
      </c>
      <c r="CB213" s="177">
        <v>0</v>
      </c>
      <c r="CZ213" s="146">
        <v>0</v>
      </c>
    </row>
    <row r="214" spans="1:104" x14ac:dyDescent="0.2">
      <c r="A214" s="178"/>
      <c r="B214" s="180"/>
      <c r="C214" s="227" t="s">
        <v>295</v>
      </c>
      <c r="D214" s="228"/>
      <c r="E214" s="181">
        <v>6</v>
      </c>
      <c r="F214" s="182"/>
      <c r="G214" s="183"/>
      <c r="M214" s="179" t="s">
        <v>295</v>
      </c>
      <c r="O214" s="170"/>
    </row>
    <row r="215" spans="1:104" x14ac:dyDescent="0.2">
      <c r="A215" s="171">
        <v>44</v>
      </c>
      <c r="B215" s="172" t="s">
        <v>296</v>
      </c>
      <c r="C215" s="173" t="s">
        <v>297</v>
      </c>
      <c r="D215" s="174" t="s">
        <v>111</v>
      </c>
      <c r="E215" s="175">
        <v>2</v>
      </c>
      <c r="F215" s="175"/>
      <c r="G215" s="176">
        <f>E215*F215</f>
        <v>0</v>
      </c>
      <c r="O215" s="170">
        <v>2</v>
      </c>
      <c r="AA215" s="146">
        <v>1</v>
      </c>
      <c r="AB215" s="146">
        <v>1</v>
      </c>
      <c r="AC215" s="146">
        <v>1</v>
      </c>
      <c r="AZ215" s="146">
        <v>1</v>
      </c>
      <c r="BA215" s="146">
        <f>IF(AZ215=1,G215,0)</f>
        <v>0</v>
      </c>
      <c r="BB215" s="146">
        <f>IF(AZ215=2,G215,0)</f>
        <v>0</v>
      </c>
      <c r="BC215" s="146">
        <f>IF(AZ215=3,G215,0)</f>
        <v>0</v>
      </c>
      <c r="BD215" s="146">
        <f>IF(AZ215=4,G215,0)</f>
        <v>0</v>
      </c>
      <c r="BE215" s="146">
        <f>IF(AZ215=5,G215,0)</f>
        <v>0</v>
      </c>
      <c r="CA215" s="177">
        <v>1</v>
      </c>
      <c r="CB215" s="177">
        <v>1</v>
      </c>
      <c r="CZ215" s="146">
        <v>0</v>
      </c>
    </row>
    <row r="216" spans="1:104" x14ac:dyDescent="0.2">
      <c r="A216" s="184"/>
      <c r="B216" s="185" t="s">
        <v>77</v>
      </c>
      <c r="C216" s="186" t="str">
        <f>CONCATENATE(B212," ",C212)</f>
        <v>64 Výplně otvorů</v>
      </c>
      <c r="D216" s="187"/>
      <c r="E216" s="188"/>
      <c r="F216" s="189"/>
      <c r="G216" s="190">
        <f>SUM(G212:G215)</f>
        <v>0</v>
      </c>
      <c r="O216" s="170">
        <v>4</v>
      </c>
      <c r="BA216" s="191">
        <f>SUM(BA212:BA215)</f>
        <v>0</v>
      </c>
      <c r="BB216" s="191">
        <f>SUM(BB212:BB215)</f>
        <v>0</v>
      </c>
      <c r="BC216" s="191">
        <f>SUM(BC212:BC215)</f>
        <v>0</v>
      </c>
      <c r="BD216" s="191">
        <f>SUM(BD212:BD215)</f>
        <v>0</v>
      </c>
      <c r="BE216" s="191">
        <f>SUM(BE212:BE215)</f>
        <v>0</v>
      </c>
    </row>
    <row r="217" spans="1:104" x14ac:dyDescent="0.2">
      <c r="A217" s="163" t="s">
        <v>74</v>
      </c>
      <c r="B217" s="164" t="s">
        <v>298</v>
      </c>
      <c r="C217" s="165" t="s">
        <v>299</v>
      </c>
      <c r="D217" s="166"/>
      <c r="E217" s="167"/>
      <c r="F217" s="167"/>
      <c r="G217" s="168"/>
      <c r="H217" s="169"/>
      <c r="I217" s="169"/>
      <c r="O217" s="170">
        <v>1</v>
      </c>
    </row>
    <row r="218" spans="1:104" x14ac:dyDescent="0.2">
      <c r="A218" s="171">
        <v>45</v>
      </c>
      <c r="B218" s="172" t="s">
        <v>300</v>
      </c>
      <c r="C218" s="173" t="s">
        <v>301</v>
      </c>
      <c r="D218" s="174" t="s">
        <v>84</v>
      </c>
      <c r="E218" s="175">
        <v>767.98500000000001</v>
      </c>
      <c r="F218" s="175"/>
      <c r="G218" s="176">
        <f>E218*F218</f>
        <v>0</v>
      </c>
      <c r="O218" s="170">
        <v>2</v>
      </c>
      <c r="AA218" s="146">
        <v>1</v>
      </c>
      <c r="AB218" s="146">
        <v>1</v>
      </c>
      <c r="AC218" s="146">
        <v>1</v>
      </c>
      <c r="AZ218" s="146">
        <v>1</v>
      </c>
      <c r="BA218" s="146">
        <f>IF(AZ218=1,G218,0)</f>
        <v>0</v>
      </c>
      <c r="BB218" s="146">
        <f>IF(AZ218=2,G218,0)</f>
        <v>0</v>
      </c>
      <c r="BC218" s="146">
        <f>IF(AZ218=3,G218,0)</f>
        <v>0</v>
      </c>
      <c r="BD218" s="146">
        <f>IF(AZ218=4,G218,0)</f>
        <v>0</v>
      </c>
      <c r="BE218" s="146">
        <f>IF(AZ218=5,G218,0)</f>
        <v>0</v>
      </c>
      <c r="CA218" s="177">
        <v>1</v>
      </c>
      <c r="CB218" s="177">
        <v>1</v>
      </c>
      <c r="CZ218" s="146">
        <v>1.8380000000000001E-2</v>
      </c>
    </row>
    <row r="219" spans="1:104" ht="22.5" x14ac:dyDescent="0.2">
      <c r="A219" s="178"/>
      <c r="B219" s="180"/>
      <c r="C219" s="227" t="s">
        <v>302</v>
      </c>
      <c r="D219" s="228"/>
      <c r="E219" s="181">
        <v>767.98500000000001</v>
      </c>
      <c r="F219" s="182"/>
      <c r="G219" s="183"/>
      <c r="M219" s="179" t="s">
        <v>302</v>
      </c>
      <c r="O219" s="170"/>
    </row>
    <row r="220" spans="1:104" x14ac:dyDescent="0.2">
      <c r="A220" s="171">
        <v>46</v>
      </c>
      <c r="B220" s="172" t="s">
        <v>303</v>
      </c>
      <c r="C220" s="173" t="s">
        <v>304</v>
      </c>
      <c r="D220" s="174" t="s">
        <v>84</v>
      </c>
      <c r="E220" s="175">
        <v>1535.97</v>
      </c>
      <c r="F220" s="175"/>
      <c r="G220" s="176">
        <f>E220*F220</f>
        <v>0</v>
      </c>
      <c r="O220" s="170">
        <v>2</v>
      </c>
      <c r="AA220" s="146">
        <v>1</v>
      </c>
      <c r="AB220" s="146">
        <v>1</v>
      </c>
      <c r="AC220" s="146">
        <v>1</v>
      </c>
      <c r="AZ220" s="146">
        <v>1</v>
      </c>
      <c r="BA220" s="146">
        <f>IF(AZ220=1,G220,0)</f>
        <v>0</v>
      </c>
      <c r="BB220" s="146">
        <f>IF(AZ220=2,G220,0)</f>
        <v>0</v>
      </c>
      <c r="BC220" s="146">
        <f>IF(AZ220=3,G220,0)</f>
        <v>0</v>
      </c>
      <c r="BD220" s="146">
        <f>IF(AZ220=4,G220,0)</f>
        <v>0</v>
      </c>
      <c r="BE220" s="146">
        <f>IF(AZ220=5,G220,0)</f>
        <v>0</v>
      </c>
      <c r="CA220" s="177">
        <v>1</v>
      </c>
      <c r="CB220" s="177">
        <v>1</v>
      </c>
      <c r="CZ220" s="146">
        <v>9.7000000000000005E-4</v>
      </c>
    </row>
    <row r="221" spans="1:104" ht="22.5" x14ac:dyDescent="0.2">
      <c r="A221" s="178"/>
      <c r="B221" s="180"/>
      <c r="C221" s="227" t="s">
        <v>305</v>
      </c>
      <c r="D221" s="228"/>
      <c r="E221" s="181">
        <v>1535.97</v>
      </c>
      <c r="F221" s="182"/>
      <c r="G221" s="183"/>
      <c r="M221" s="179" t="s">
        <v>305</v>
      </c>
      <c r="O221" s="170"/>
    </row>
    <row r="222" spans="1:104" x14ac:dyDescent="0.2">
      <c r="A222" s="171">
        <v>47</v>
      </c>
      <c r="B222" s="172" t="s">
        <v>306</v>
      </c>
      <c r="C222" s="173" t="s">
        <v>307</v>
      </c>
      <c r="D222" s="174" t="s">
        <v>84</v>
      </c>
      <c r="E222" s="175">
        <v>767.98500000000001</v>
      </c>
      <c r="F222" s="175"/>
      <c r="G222" s="176">
        <f>E222*F222</f>
        <v>0</v>
      </c>
      <c r="O222" s="170">
        <v>2</v>
      </c>
      <c r="AA222" s="146">
        <v>1</v>
      </c>
      <c r="AB222" s="146">
        <v>1</v>
      </c>
      <c r="AC222" s="146">
        <v>1</v>
      </c>
      <c r="AZ222" s="146">
        <v>1</v>
      </c>
      <c r="BA222" s="146">
        <f>IF(AZ222=1,G222,0)</f>
        <v>0</v>
      </c>
      <c r="BB222" s="146">
        <f>IF(AZ222=2,G222,0)</f>
        <v>0</v>
      </c>
      <c r="BC222" s="146">
        <f>IF(AZ222=3,G222,0)</f>
        <v>0</v>
      </c>
      <c r="BD222" s="146">
        <f>IF(AZ222=4,G222,0)</f>
        <v>0</v>
      </c>
      <c r="BE222" s="146">
        <f>IF(AZ222=5,G222,0)</f>
        <v>0</v>
      </c>
      <c r="CA222" s="177">
        <v>1</v>
      </c>
      <c r="CB222" s="177">
        <v>1</v>
      </c>
      <c r="CZ222" s="146">
        <v>0</v>
      </c>
    </row>
    <row r="223" spans="1:104" ht="22.5" x14ac:dyDescent="0.2">
      <c r="A223" s="178"/>
      <c r="B223" s="180"/>
      <c r="C223" s="227" t="s">
        <v>302</v>
      </c>
      <c r="D223" s="228"/>
      <c r="E223" s="181">
        <v>767.98500000000001</v>
      </c>
      <c r="F223" s="182"/>
      <c r="G223" s="183"/>
      <c r="M223" s="179" t="s">
        <v>302</v>
      </c>
      <c r="O223" s="170"/>
    </row>
    <row r="224" spans="1:104" x14ac:dyDescent="0.2">
      <c r="A224" s="171">
        <v>48</v>
      </c>
      <c r="B224" s="172" t="s">
        <v>308</v>
      </c>
      <c r="C224" s="173" t="s">
        <v>309</v>
      </c>
      <c r="D224" s="174" t="s">
        <v>84</v>
      </c>
      <c r="E224" s="175">
        <v>116.11499999999999</v>
      </c>
      <c r="F224" s="175"/>
      <c r="G224" s="176">
        <f>E224*F224</f>
        <v>0</v>
      </c>
      <c r="O224" s="170">
        <v>2</v>
      </c>
      <c r="AA224" s="146">
        <v>1</v>
      </c>
      <c r="AB224" s="146">
        <v>1</v>
      </c>
      <c r="AC224" s="146">
        <v>1</v>
      </c>
      <c r="AZ224" s="146">
        <v>1</v>
      </c>
      <c r="BA224" s="146">
        <f>IF(AZ224=1,G224,0)</f>
        <v>0</v>
      </c>
      <c r="BB224" s="146">
        <f>IF(AZ224=2,G224,0)</f>
        <v>0</v>
      </c>
      <c r="BC224" s="146">
        <f>IF(AZ224=3,G224,0)</f>
        <v>0</v>
      </c>
      <c r="BD224" s="146">
        <f>IF(AZ224=4,G224,0)</f>
        <v>0</v>
      </c>
      <c r="BE224" s="146">
        <f>IF(AZ224=5,G224,0)</f>
        <v>0</v>
      </c>
      <c r="CA224" s="177">
        <v>1</v>
      </c>
      <c r="CB224" s="177">
        <v>1</v>
      </c>
      <c r="CZ224" s="146">
        <v>3.4590000000000003E-2</v>
      </c>
    </row>
    <row r="225" spans="1:104" ht="33.75" x14ac:dyDescent="0.2">
      <c r="A225" s="178"/>
      <c r="B225" s="180"/>
      <c r="C225" s="227" t="s">
        <v>310</v>
      </c>
      <c r="D225" s="228"/>
      <c r="E225" s="181">
        <v>56.645000000000003</v>
      </c>
      <c r="F225" s="182"/>
      <c r="G225" s="183"/>
      <c r="M225" s="179" t="s">
        <v>310</v>
      </c>
      <c r="O225" s="170"/>
    </row>
    <row r="226" spans="1:104" ht="33.75" x14ac:dyDescent="0.2">
      <c r="A226" s="178"/>
      <c r="B226" s="180"/>
      <c r="C226" s="227" t="s">
        <v>311</v>
      </c>
      <c r="D226" s="228"/>
      <c r="E226" s="181">
        <v>54.97</v>
      </c>
      <c r="F226" s="182"/>
      <c r="G226" s="183"/>
      <c r="M226" s="179" t="s">
        <v>311</v>
      </c>
      <c r="O226" s="170"/>
    </row>
    <row r="227" spans="1:104" x14ac:dyDescent="0.2">
      <c r="A227" s="178"/>
      <c r="B227" s="180"/>
      <c r="C227" s="227" t="s">
        <v>312</v>
      </c>
      <c r="D227" s="228"/>
      <c r="E227" s="181">
        <v>4.5</v>
      </c>
      <c r="F227" s="182"/>
      <c r="G227" s="183"/>
      <c r="M227" s="179" t="s">
        <v>312</v>
      </c>
      <c r="O227" s="170"/>
    </row>
    <row r="228" spans="1:104" x14ac:dyDescent="0.2">
      <c r="A228" s="171">
        <v>49</v>
      </c>
      <c r="B228" s="172" t="s">
        <v>313</v>
      </c>
      <c r="C228" s="173" t="s">
        <v>314</v>
      </c>
      <c r="D228" s="174" t="s">
        <v>84</v>
      </c>
      <c r="E228" s="175">
        <v>53.625</v>
      </c>
      <c r="F228" s="175"/>
      <c r="G228" s="176">
        <f>E228*F228</f>
        <v>0</v>
      </c>
      <c r="O228" s="170">
        <v>2</v>
      </c>
      <c r="AA228" s="146">
        <v>1</v>
      </c>
      <c r="AB228" s="146">
        <v>1</v>
      </c>
      <c r="AC228" s="146">
        <v>1</v>
      </c>
      <c r="AZ228" s="146">
        <v>1</v>
      </c>
      <c r="BA228" s="146">
        <f>IF(AZ228=1,G228,0)</f>
        <v>0</v>
      </c>
      <c r="BB228" s="146">
        <f>IF(AZ228=2,G228,0)</f>
        <v>0</v>
      </c>
      <c r="BC228" s="146">
        <f>IF(AZ228=3,G228,0)</f>
        <v>0</v>
      </c>
      <c r="BD228" s="146">
        <f>IF(AZ228=4,G228,0)</f>
        <v>0</v>
      </c>
      <c r="BE228" s="146">
        <f>IF(AZ228=5,G228,0)</f>
        <v>0</v>
      </c>
      <c r="CA228" s="177">
        <v>1</v>
      </c>
      <c r="CB228" s="177">
        <v>1</v>
      </c>
      <c r="CZ228" s="146">
        <v>5.9199999999999999E-3</v>
      </c>
    </row>
    <row r="229" spans="1:104" x14ac:dyDescent="0.2">
      <c r="A229" s="178"/>
      <c r="B229" s="180"/>
      <c r="C229" s="227" t="s">
        <v>315</v>
      </c>
      <c r="D229" s="228"/>
      <c r="E229" s="181">
        <v>45</v>
      </c>
      <c r="F229" s="182"/>
      <c r="G229" s="183"/>
      <c r="M229" s="179" t="s">
        <v>315</v>
      </c>
      <c r="O229" s="170"/>
    </row>
    <row r="230" spans="1:104" x14ac:dyDescent="0.2">
      <c r="A230" s="178"/>
      <c r="B230" s="180"/>
      <c r="C230" s="227" t="s">
        <v>316</v>
      </c>
      <c r="D230" s="228"/>
      <c r="E230" s="181">
        <v>8.625</v>
      </c>
      <c r="F230" s="182"/>
      <c r="G230" s="183"/>
      <c r="M230" s="179" t="s">
        <v>316</v>
      </c>
      <c r="O230" s="170"/>
    </row>
    <row r="231" spans="1:104" x14ac:dyDescent="0.2">
      <c r="A231" s="171">
        <v>50</v>
      </c>
      <c r="B231" s="172" t="s">
        <v>317</v>
      </c>
      <c r="C231" s="173" t="s">
        <v>318</v>
      </c>
      <c r="D231" s="174" t="s">
        <v>84</v>
      </c>
      <c r="E231" s="175">
        <v>767.98500000000001</v>
      </c>
      <c r="F231" s="175"/>
      <c r="G231" s="176">
        <f>E231*F231</f>
        <v>0</v>
      </c>
      <c r="O231" s="170">
        <v>2</v>
      </c>
      <c r="AA231" s="146">
        <v>1</v>
      </c>
      <c r="AB231" s="146">
        <v>1</v>
      </c>
      <c r="AC231" s="146">
        <v>1</v>
      </c>
      <c r="AZ231" s="146">
        <v>1</v>
      </c>
      <c r="BA231" s="146">
        <f>IF(AZ231=1,G231,0)</f>
        <v>0</v>
      </c>
      <c r="BB231" s="146">
        <f>IF(AZ231=2,G231,0)</f>
        <v>0</v>
      </c>
      <c r="BC231" s="146">
        <f>IF(AZ231=3,G231,0)</f>
        <v>0</v>
      </c>
      <c r="BD231" s="146">
        <f>IF(AZ231=4,G231,0)</f>
        <v>0</v>
      </c>
      <c r="BE231" s="146">
        <f>IF(AZ231=5,G231,0)</f>
        <v>0</v>
      </c>
      <c r="CA231" s="177">
        <v>1</v>
      </c>
      <c r="CB231" s="177">
        <v>1</v>
      </c>
      <c r="CZ231" s="146">
        <v>0</v>
      </c>
    </row>
    <row r="232" spans="1:104" ht="22.5" x14ac:dyDescent="0.2">
      <c r="A232" s="178"/>
      <c r="B232" s="180"/>
      <c r="C232" s="227" t="s">
        <v>302</v>
      </c>
      <c r="D232" s="228"/>
      <c r="E232" s="181">
        <v>767.98500000000001</v>
      </c>
      <c r="F232" s="182"/>
      <c r="G232" s="183"/>
      <c r="M232" s="179" t="s">
        <v>302</v>
      </c>
      <c r="O232" s="170"/>
    </row>
    <row r="233" spans="1:104" x14ac:dyDescent="0.2">
      <c r="A233" s="171">
        <v>51</v>
      </c>
      <c r="B233" s="172" t="s">
        <v>319</v>
      </c>
      <c r="C233" s="173" t="s">
        <v>320</v>
      </c>
      <c r="D233" s="174" t="s">
        <v>84</v>
      </c>
      <c r="E233" s="175">
        <v>1535.97</v>
      </c>
      <c r="F233" s="175"/>
      <c r="G233" s="176">
        <f>E233*F233</f>
        <v>0</v>
      </c>
      <c r="O233" s="170">
        <v>2</v>
      </c>
      <c r="AA233" s="146">
        <v>1</v>
      </c>
      <c r="AB233" s="146">
        <v>1</v>
      </c>
      <c r="AC233" s="146">
        <v>1</v>
      </c>
      <c r="AZ233" s="146">
        <v>1</v>
      </c>
      <c r="BA233" s="146">
        <f>IF(AZ233=1,G233,0)</f>
        <v>0</v>
      </c>
      <c r="BB233" s="146">
        <f>IF(AZ233=2,G233,0)</f>
        <v>0</v>
      </c>
      <c r="BC233" s="146">
        <f>IF(AZ233=3,G233,0)</f>
        <v>0</v>
      </c>
      <c r="BD233" s="146">
        <f>IF(AZ233=4,G233,0)</f>
        <v>0</v>
      </c>
      <c r="BE233" s="146">
        <f>IF(AZ233=5,G233,0)</f>
        <v>0</v>
      </c>
      <c r="CA233" s="177">
        <v>1</v>
      </c>
      <c r="CB233" s="177">
        <v>1</v>
      </c>
      <c r="CZ233" s="146">
        <v>0</v>
      </c>
    </row>
    <row r="234" spans="1:104" ht="22.5" x14ac:dyDescent="0.2">
      <c r="A234" s="178"/>
      <c r="B234" s="180"/>
      <c r="C234" s="227" t="s">
        <v>305</v>
      </c>
      <c r="D234" s="228"/>
      <c r="E234" s="181">
        <v>1535.97</v>
      </c>
      <c r="F234" s="182"/>
      <c r="G234" s="183"/>
      <c r="M234" s="179" t="s">
        <v>305</v>
      </c>
      <c r="O234" s="170"/>
    </row>
    <row r="235" spans="1:104" x14ac:dyDescent="0.2">
      <c r="A235" s="171">
        <v>52</v>
      </c>
      <c r="B235" s="172" t="s">
        <v>321</v>
      </c>
      <c r="C235" s="173" t="s">
        <v>322</v>
      </c>
      <c r="D235" s="174" t="s">
        <v>84</v>
      </c>
      <c r="E235" s="175">
        <v>767.98500000000001</v>
      </c>
      <c r="F235" s="175"/>
      <c r="G235" s="176">
        <f>E235*F235</f>
        <v>0</v>
      </c>
      <c r="O235" s="170">
        <v>2</v>
      </c>
      <c r="AA235" s="146">
        <v>1</v>
      </c>
      <c r="AB235" s="146">
        <v>1</v>
      </c>
      <c r="AC235" s="146">
        <v>1</v>
      </c>
      <c r="AZ235" s="146">
        <v>1</v>
      </c>
      <c r="BA235" s="146">
        <f>IF(AZ235=1,G235,0)</f>
        <v>0</v>
      </c>
      <c r="BB235" s="146">
        <f>IF(AZ235=2,G235,0)</f>
        <v>0</v>
      </c>
      <c r="BC235" s="146">
        <f>IF(AZ235=3,G235,0)</f>
        <v>0</v>
      </c>
      <c r="BD235" s="146">
        <f>IF(AZ235=4,G235,0)</f>
        <v>0</v>
      </c>
      <c r="BE235" s="146">
        <f>IF(AZ235=5,G235,0)</f>
        <v>0</v>
      </c>
      <c r="CA235" s="177">
        <v>1</v>
      </c>
      <c r="CB235" s="177">
        <v>1</v>
      </c>
      <c r="CZ235" s="146">
        <v>0</v>
      </c>
    </row>
    <row r="236" spans="1:104" ht="22.5" x14ac:dyDescent="0.2">
      <c r="A236" s="178"/>
      <c r="B236" s="180"/>
      <c r="C236" s="227" t="s">
        <v>302</v>
      </c>
      <c r="D236" s="228"/>
      <c r="E236" s="181">
        <v>767.98500000000001</v>
      </c>
      <c r="F236" s="182"/>
      <c r="G236" s="183"/>
      <c r="M236" s="179" t="s">
        <v>302</v>
      </c>
      <c r="O236" s="170"/>
    </row>
    <row r="237" spans="1:104" x14ac:dyDescent="0.2">
      <c r="A237" s="171">
        <v>53</v>
      </c>
      <c r="B237" s="172" t="s">
        <v>323</v>
      </c>
      <c r="C237" s="173" t="s">
        <v>324</v>
      </c>
      <c r="D237" s="174" t="s">
        <v>133</v>
      </c>
      <c r="E237" s="175">
        <v>6</v>
      </c>
      <c r="F237" s="175"/>
      <c r="G237" s="176">
        <f>E237*F237</f>
        <v>0</v>
      </c>
      <c r="O237" s="170">
        <v>2</v>
      </c>
      <c r="AA237" s="146">
        <v>1</v>
      </c>
      <c r="AB237" s="146">
        <v>1</v>
      </c>
      <c r="AC237" s="146">
        <v>1</v>
      </c>
      <c r="AZ237" s="146">
        <v>1</v>
      </c>
      <c r="BA237" s="146">
        <f>IF(AZ237=1,G237,0)</f>
        <v>0</v>
      </c>
      <c r="BB237" s="146">
        <f>IF(AZ237=2,G237,0)</f>
        <v>0</v>
      </c>
      <c r="BC237" s="146">
        <f>IF(AZ237=3,G237,0)</f>
        <v>0</v>
      </c>
      <c r="BD237" s="146">
        <f>IF(AZ237=4,G237,0)</f>
        <v>0</v>
      </c>
      <c r="BE237" s="146">
        <f>IF(AZ237=5,G237,0)</f>
        <v>0</v>
      </c>
      <c r="CA237" s="177">
        <v>1</v>
      </c>
      <c r="CB237" s="177">
        <v>1</v>
      </c>
      <c r="CZ237" s="146">
        <v>3.959E-2</v>
      </c>
    </row>
    <row r="238" spans="1:104" x14ac:dyDescent="0.2">
      <c r="A238" s="171">
        <v>54</v>
      </c>
      <c r="B238" s="172" t="s">
        <v>325</v>
      </c>
      <c r="C238" s="173" t="s">
        <v>326</v>
      </c>
      <c r="D238" s="174" t="s">
        <v>133</v>
      </c>
      <c r="E238" s="175">
        <v>12</v>
      </c>
      <c r="F238" s="175"/>
      <c r="G238" s="176">
        <f>E238*F238</f>
        <v>0</v>
      </c>
      <c r="O238" s="170">
        <v>2</v>
      </c>
      <c r="AA238" s="146">
        <v>1</v>
      </c>
      <c r="AB238" s="146">
        <v>1</v>
      </c>
      <c r="AC238" s="146">
        <v>1</v>
      </c>
      <c r="AZ238" s="146">
        <v>1</v>
      </c>
      <c r="BA238" s="146">
        <f>IF(AZ238=1,G238,0)</f>
        <v>0</v>
      </c>
      <c r="BB238" s="146">
        <f>IF(AZ238=2,G238,0)</f>
        <v>0</v>
      </c>
      <c r="BC238" s="146">
        <f>IF(AZ238=3,G238,0)</f>
        <v>0</v>
      </c>
      <c r="BD238" s="146">
        <f>IF(AZ238=4,G238,0)</f>
        <v>0</v>
      </c>
      <c r="BE238" s="146">
        <f>IF(AZ238=5,G238,0)</f>
        <v>0</v>
      </c>
      <c r="CA238" s="177">
        <v>1</v>
      </c>
      <c r="CB238" s="177">
        <v>1</v>
      </c>
      <c r="CZ238" s="146">
        <v>1.7600000000000001E-3</v>
      </c>
    </row>
    <row r="239" spans="1:104" x14ac:dyDescent="0.2">
      <c r="A239" s="178"/>
      <c r="B239" s="180"/>
      <c r="C239" s="227" t="s">
        <v>327</v>
      </c>
      <c r="D239" s="228"/>
      <c r="E239" s="181">
        <v>12</v>
      </c>
      <c r="F239" s="182"/>
      <c r="G239" s="183"/>
      <c r="M239" s="179" t="s">
        <v>327</v>
      </c>
      <c r="O239" s="170"/>
    </row>
    <row r="240" spans="1:104" x14ac:dyDescent="0.2">
      <c r="A240" s="171">
        <v>55</v>
      </c>
      <c r="B240" s="172" t="s">
        <v>328</v>
      </c>
      <c r="C240" s="173" t="s">
        <v>329</v>
      </c>
      <c r="D240" s="174" t="s">
        <v>133</v>
      </c>
      <c r="E240" s="175">
        <v>6</v>
      </c>
      <c r="F240" s="175"/>
      <c r="G240" s="176">
        <f>E240*F240</f>
        <v>0</v>
      </c>
      <c r="O240" s="170">
        <v>2</v>
      </c>
      <c r="AA240" s="146">
        <v>1</v>
      </c>
      <c r="AB240" s="146">
        <v>1</v>
      </c>
      <c r="AC240" s="146">
        <v>1</v>
      </c>
      <c r="AZ240" s="146">
        <v>1</v>
      </c>
      <c r="BA240" s="146">
        <f>IF(AZ240=1,G240,0)</f>
        <v>0</v>
      </c>
      <c r="BB240" s="146">
        <f>IF(AZ240=2,G240,0)</f>
        <v>0</v>
      </c>
      <c r="BC240" s="146">
        <f>IF(AZ240=3,G240,0)</f>
        <v>0</v>
      </c>
      <c r="BD240" s="146">
        <f>IF(AZ240=4,G240,0)</f>
        <v>0</v>
      </c>
      <c r="BE240" s="146">
        <f>IF(AZ240=5,G240,0)</f>
        <v>0</v>
      </c>
      <c r="CA240" s="177">
        <v>1</v>
      </c>
      <c r="CB240" s="177">
        <v>1</v>
      </c>
      <c r="CZ240" s="146">
        <v>0</v>
      </c>
    </row>
    <row r="241" spans="1:104" ht="22.5" x14ac:dyDescent="0.2">
      <c r="A241" s="171">
        <v>56</v>
      </c>
      <c r="B241" s="172" t="s">
        <v>330</v>
      </c>
      <c r="C241" s="173" t="s">
        <v>631</v>
      </c>
      <c r="D241" s="174" t="s">
        <v>331</v>
      </c>
      <c r="E241" s="175">
        <v>1</v>
      </c>
      <c r="F241" s="175"/>
      <c r="G241" s="176">
        <f>E241*F241</f>
        <v>0</v>
      </c>
      <c r="O241" s="170">
        <v>2</v>
      </c>
      <c r="AA241" s="146">
        <v>1</v>
      </c>
      <c r="AB241" s="146">
        <v>1</v>
      </c>
      <c r="AC241" s="146">
        <v>1</v>
      </c>
      <c r="AZ241" s="146">
        <v>1</v>
      </c>
      <c r="BA241" s="146">
        <f>IF(AZ241=1,G241,0)</f>
        <v>0</v>
      </c>
      <c r="BB241" s="146">
        <f>IF(AZ241=2,G241,0)</f>
        <v>0</v>
      </c>
      <c r="BC241" s="146">
        <f>IF(AZ241=3,G241,0)</f>
        <v>0</v>
      </c>
      <c r="BD241" s="146">
        <f>IF(AZ241=4,G241,0)</f>
        <v>0</v>
      </c>
      <c r="BE241" s="146">
        <f>IF(AZ241=5,G241,0)</f>
        <v>0</v>
      </c>
      <c r="CA241" s="177">
        <v>1</v>
      </c>
      <c r="CB241" s="177">
        <v>1</v>
      </c>
      <c r="CZ241" s="146">
        <v>0</v>
      </c>
    </row>
    <row r="242" spans="1:104" x14ac:dyDescent="0.2">
      <c r="A242" s="178"/>
      <c r="B242" s="180"/>
      <c r="C242" s="227" t="s">
        <v>332</v>
      </c>
      <c r="D242" s="228"/>
      <c r="E242" s="181">
        <v>1</v>
      </c>
      <c r="F242" s="182"/>
      <c r="G242" s="183"/>
      <c r="M242" s="179" t="s">
        <v>332</v>
      </c>
      <c r="O242" s="170"/>
    </row>
    <row r="243" spans="1:104" ht="22.5" x14ac:dyDescent="0.2">
      <c r="A243" s="171">
        <v>57</v>
      </c>
      <c r="B243" s="172" t="s">
        <v>333</v>
      </c>
      <c r="C243" s="173" t="s">
        <v>632</v>
      </c>
      <c r="D243" s="174" t="s">
        <v>334</v>
      </c>
      <c r="E243" s="175">
        <v>5</v>
      </c>
      <c r="F243" s="175"/>
      <c r="G243" s="176">
        <f>E243*F243</f>
        <v>0</v>
      </c>
      <c r="O243" s="170">
        <v>2</v>
      </c>
      <c r="AA243" s="146">
        <v>1</v>
      </c>
      <c r="AB243" s="146">
        <v>1</v>
      </c>
      <c r="AC243" s="146">
        <v>1</v>
      </c>
      <c r="AZ243" s="146">
        <v>1</v>
      </c>
      <c r="BA243" s="146">
        <f>IF(AZ243=1,G243,0)</f>
        <v>0</v>
      </c>
      <c r="BB243" s="146">
        <f>IF(AZ243=2,G243,0)</f>
        <v>0</v>
      </c>
      <c r="BC243" s="146">
        <f>IF(AZ243=3,G243,0)</f>
        <v>0</v>
      </c>
      <c r="BD243" s="146">
        <f>IF(AZ243=4,G243,0)</f>
        <v>0</v>
      </c>
      <c r="BE243" s="146">
        <f>IF(AZ243=5,G243,0)</f>
        <v>0</v>
      </c>
      <c r="CA243" s="177">
        <v>1</v>
      </c>
      <c r="CB243" s="177">
        <v>1</v>
      </c>
      <c r="CZ243" s="146">
        <v>0</v>
      </c>
    </row>
    <row r="244" spans="1:104" ht="22.5" x14ac:dyDescent="0.2">
      <c r="A244" s="171">
        <v>58</v>
      </c>
      <c r="B244" s="172" t="s">
        <v>335</v>
      </c>
      <c r="C244" s="173" t="s">
        <v>633</v>
      </c>
      <c r="D244" s="174" t="s">
        <v>331</v>
      </c>
      <c r="E244" s="175">
        <v>1</v>
      </c>
      <c r="F244" s="175"/>
      <c r="G244" s="176">
        <f>E244*F244</f>
        <v>0</v>
      </c>
      <c r="O244" s="170">
        <v>2</v>
      </c>
      <c r="AA244" s="146">
        <v>1</v>
      </c>
      <c r="AB244" s="146">
        <v>1</v>
      </c>
      <c r="AC244" s="146">
        <v>1</v>
      </c>
      <c r="AZ244" s="146">
        <v>1</v>
      </c>
      <c r="BA244" s="146">
        <f>IF(AZ244=1,G244,0)</f>
        <v>0</v>
      </c>
      <c r="BB244" s="146">
        <f>IF(AZ244=2,G244,0)</f>
        <v>0</v>
      </c>
      <c r="BC244" s="146">
        <f>IF(AZ244=3,G244,0)</f>
        <v>0</v>
      </c>
      <c r="BD244" s="146">
        <f>IF(AZ244=4,G244,0)</f>
        <v>0</v>
      </c>
      <c r="BE244" s="146">
        <f>IF(AZ244=5,G244,0)</f>
        <v>0</v>
      </c>
      <c r="CA244" s="177">
        <v>1</v>
      </c>
      <c r="CB244" s="177">
        <v>1</v>
      </c>
      <c r="CZ244" s="146">
        <v>0</v>
      </c>
    </row>
    <row r="245" spans="1:104" x14ac:dyDescent="0.2">
      <c r="A245" s="178"/>
      <c r="B245" s="180"/>
      <c r="C245" s="227" t="s">
        <v>332</v>
      </c>
      <c r="D245" s="228"/>
      <c r="E245" s="181">
        <v>1</v>
      </c>
      <c r="F245" s="182"/>
      <c r="G245" s="183"/>
      <c r="M245" s="179" t="s">
        <v>332</v>
      </c>
      <c r="O245" s="170"/>
    </row>
    <row r="246" spans="1:104" x14ac:dyDescent="0.2">
      <c r="A246" s="184"/>
      <c r="B246" s="185" t="s">
        <v>77</v>
      </c>
      <c r="C246" s="186" t="str">
        <f>CONCATENATE(B217," ",C217)</f>
        <v>94 Lešení a stavební výtahy</v>
      </c>
      <c r="D246" s="187"/>
      <c r="E246" s="188"/>
      <c r="F246" s="189"/>
      <c r="G246" s="190">
        <f>SUM(G217:G245)</f>
        <v>0</v>
      </c>
      <c r="O246" s="170">
        <v>4</v>
      </c>
      <c r="BA246" s="191">
        <f>SUM(BA217:BA245)</f>
        <v>0</v>
      </c>
      <c r="BB246" s="191">
        <f>SUM(BB217:BB245)</f>
        <v>0</v>
      </c>
      <c r="BC246" s="191">
        <f>SUM(BC217:BC245)</f>
        <v>0</v>
      </c>
      <c r="BD246" s="191">
        <f>SUM(BD217:BD245)</f>
        <v>0</v>
      </c>
      <c r="BE246" s="191">
        <f>SUM(BE217:BE245)</f>
        <v>0</v>
      </c>
    </row>
    <row r="247" spans="1:104" x14ac:dyDescent="0.2">
      <c r="A247" s="163" t="s">
        <v>74</v>
      </c>
      <c r="B247" s="164" t="s">
        <v>336</v>
      </c>
      <c r="C247" s="165" t="s">
        <v>337</v>
      </c>
      <c r="D247" s="166"/>
      <c r="E247" s="167"/>
      <c r="F247" s="167"/>
      <c r="G247" s="168"/>
      <c r="H247" s="169"/>
      <c r="I247" s="169"/>
      <c r="O247" s="170">
        <v>1</v>
      </c>
    </row>
    <row r="248" spans="1:104" x14ac:dyDescent="0.2">
      <c r="A248" s="171">
        <v>59</v>
      </c>
      <c r="B248" s="172" t="s">
        <v>338</v>
      </c>
      <c r="C248" s="173" t="s">
        <v>339</v>
      </c>
      <c r="D248" s="174" t="s">
        <v>84</v>
      </c>
      <c r="E248" s="175">
        <v>369.34</v>
      </c>
      <c r="F248" s="175"/>
      <c r="G248" s="176">
        <f>E248*F248</f>
        <v>0</v>
      </c>
      <c r="O248" s="170">
        <v>2</v>
      </c>
      <c r="AA248" s="146">
        <v>1</v>
      </c>
      <c r="AB248" s="146">
        <v>1</v>
      </c>
      <c r="AC248" s="146">
        <v>1</v>
      </c>
      <c r="AZ248" s="146">
        <v>1</v>
      </c>
      <c r="BA248" s="146">
        <f>IF(AZ248=1,G248,0)</f>
        <v>0</v>
      </c>
      <c r="BB248" s="146">
        <f>IF(AZ248=2,G248,0)</f>
        <v>0</v>
      </c>
      <c r="BC248" s="146">
        <f>IF(AZ248=3,G248,0)</f>
        <v>0</v>
      </c>
      <c r="BD248" s="146">
        <f>IF(AZ248=4,G248,0)</f>
        <v>0</v>
      </c>
      <c r="BE248" s="146">
        <f>IF(AZ248=5,G248,0)</f>
        <v>0</v>
      </c>
      <c r="CA248" s="177">
        <v>1</v>
      </c>
      <c r="CB248" s="177">
        <v>1</v>
      </c>
      <c r="CZ248" s="146">
        <v>0</v>
      </c>
    </row>
    <row r="249" spans="1:104" ht="22.5" x14ac:dyDescent="0.2">
      <c r="A249" s="178"/>
      <c r="B249" s="180"/>
      <c r="C249" s="227" t="s">
        <v>340</v>
      </c>
      <c r="D249" s="228"/>
      <c r="E249" s="181">
        <v>285.68</v>
      </c>
      <c r="F249" s="182"/>
      <c r="G249" s="183"/>
      <c r="M249" s="179" t="s">
        <v>340</v>
      </c>
      <c r="O249" s="170"/>
    </row>
    <row r="250" spans="1:104" x14ac:dyDescent="0.2">
      <c r="A250" s="178"/>
      <c r="B250" s="180"/>
      <c r="C250" s="227" t="s">
        <v>341</v>
      </c>
      <c r="D250" s="228"/>
      <c r="E250" s="181">
        <v>83.66</v>
      </c>
      <c r="F250" s="182"/>
      <c r="G250" s="183"/>
      <c r="M250" s="179" t="s">
        <v>341</v>
      </c>
      <c r="O250" s="170"/>
    </row>
    <row r="251" spans="1:104" x14ac:dyDescent="0.2">
      <c r="A251" s="171">
        <v>60</v>
      </c>
      <c r="B251" s="172" t="s">
        <v>342</v>
      </c>
      <c r="C251" s="173" t="s">
        <v>343</v>
      </c>
      <c r="D251" s="174" t="s">
        <v>84</v>
      </c>
      <c r="E251" s="175">
        <v>348.77</v>
      </c>
      <c r="F251" s="175"/>
      <c r="G251" s="176">
        <f>E251*F251</f>
        <v>0</v>
      </c>
      <c r="O251" s="170">
        <v>2</v>
      </c>
      <c r="AA251" s="146">
        <v>1</v>
      </c>
      <c r="AB251" s="146">
        <v>1</v>
      </c>
      <c r="AC251" s="146">
        <v>1</v>
      </c>
      <c r="AZ251" s="146">
        <v>1</v>
      </c>
      <c r="BA251" s="146">
        <f>IF(AZ251=1,G251,0)</f>
        <v>0</v>
      </c>
      <c r="BB251" s="146">
        <f>IF(AZ251=2,G251,0)</f>
        <v>0</v>
      </c>
      <c r="BC251" s="146">
        <f>IF(AZ251=3,G251,0)</f>
        <v>0</v>
      </c>
      <c r="BD251" s="146">
        <f>IF(AZ251=4,G251,0)</f>
        <v>0</v>
      </c>
      <c r="BE251" s="146">
        <f>IF(AZ251=5,G251,0)</f>
        <v>0</v>
      </c>
      <c r="CA251" s="177">
        <v>1</v>
      </c>
      <c r="CB251" s="177">
        <v>1</v>
      </c>
      <c r="CZ251" s="146">
        <v>4.0000000000000003E-5</v>
      </c>
    </row>
    <row r="252" spans="1:104" x14ac:dyDescent="0.2">
      <c r="A252" s="184"/>
      <c r="B252" s="185" t="s">
        <v>77</v>
      </c>
      <c r="C252" s="186" t="str">
        <f>CONCATENATE(B247," ",C247)</f>
        <v>95 Dokončovací konstrukce na pozemních stavbách</v>
      </c>
      <c r="D252" s="187"/>
      <c r="E252" s="188"/>
      <c r="F252" s="189"/>
      <c r="G252" s="190">
        <f>SUM(G247:G251)</f>
        <v>0</v>
      </c>
      <c r="O252" s="170">
        <v>4</v>
      </c>
      <c r="BA252" s="191">
        <f>SUM(BA247:BA251)</f>
        <v>0</v>
      </c>
      <c r="BB252" s="191">
        <f>SUM(BB247:BB251)</f>
        <v>0</v>
      </c>
      <c r="BC252" s="191">
        <f>SUM(BC247:BC251)</f>
        <v>0</v>
      </c>
      <c r="BD252" s="191">
        <f>SUM(BD247:BD251)</f>
        <v>0</v>
      </c>
      <c r="BE252" s="191">
        <f>SUM(BE247:BE251)</f>
        <v>0</v>
      </c>
    </row>
    <row r="253" spans="1:104" x14ac:dyDescent="0.2">
      <c r="A253" s="163" t="s">
        <v>74</v>
      </c>
      <c r="B253" s="164" t="s">
        <v>344</v>
      </c>
      <c r="C253" s="165" t="s">
        <v>345</v>
      </c>
      <c r="D253" s="166"/>
      <c r="E253" s="167"/>
      <c r="F253" s="167"/>
      <c r="G253" s="168"/>
      <c r="H253" s="169"/>
      <c r="I253" s="169"/>
      <c r="O253" s="170">
        <v>1</v>
      </c>
    </row>
    <row r="254" spans="1:104" x14ac:dyDescent="0.2">
      <c r="A254" s="171">
        <v>61</v>
      </c>
      <c r="B254" s="172" t="s">
        <v>346</v>
      </c>
      <c r="C254" s="173" t="s">
        <v>347</v>
      </c>
      <c r="D254" s="174" t="s">
        <v>111</v>
      </c>
      <c r="E254" s="175">
        <v>6</v>
      </c>
      <c r="F254" s="175"/>
      <c r="G254" s="176">
        <f>E254*F254</f>
        <v>0</v>
      </c>
      <c r="O254" s="170">
        <v>2</v>
      </c>
      <c r="AA254" s="146">
        <v>1</v>
      </c>
      <c r="AB254" s="146">
        <v>1</v>
      </c>
      <c r="AC254" s="146">
        <v>1</v>
      </c>
      <c r="AZ254" s="146">
        <v>1</v>
      </c>
      <c r="BA254" s="146">
        <f>IF(AZ254=1,G254,0)</f>
        <v>0</v>
      </c>
      <c r="BB254" s="146">
        <f>IF(AZ254=2,G254,0)</f>
        <v>0</v>
      </c>
      <c r="BC254" s="146">
        <f>IF(AZ254=3,G254,0)</f>
        <v>0</v>
      </c>
      <c r="BD254" s="146">
        <f>IF(AZ254=4,G254,0)</f>
        <v>0</v>
      </c>
      <c r="BE254" s="146">
        <f>IF(AZ254=5,G254,0)</f>
        <v>0</v>
      </c>
      <c r="CA254" s="177">
        <v>1</v>
      </c>
      <c r="CB254" s="177">
        <v>1</v>
      </c>
      <c r="CZ254" s="146">
        <v>0</v>
      </c>
    </row>
    <row r="255" spans="1:104" x14ac:dyDescent="0.2">
      <c r="A255" s="184"/>
      <c r="B255" s="185" t="s">
        <v>77</v>
      </c>
      <c r="C255" s="186" t="str">
        <f>CONCATENATE(B253," ",C253)</f>
        <v>96 Bourání konstrukcí</v>
      </c>
      <c r="D255" s="187"/>
      <c r="E255" s="188"/>
      <c r="F255" s="189"/>
      <c r="G255" s="190">
        <f>SUM(G253:G254)</f>
        <v>0</v>
      </c>
      <c r="O255" s="170">
        <v>4</v>
      </c>
      <c r="BA255" s="191">
        <f>SUM(BA253:BA254)</f>
        <v>0</v>
      </c>
      <c r="BB255" s="191">
        <f>SUM(BB253:BB254)</f>
        <v>0</v>
      </c>
      <c r="BC255" s="191">
        <f>SUM(BC253:BC254)</f>
        <v>0</v>
      </c>
      <c r="BD255" s="191">
        <f>SUM(BD253:BD254)</f>
        <v>0</v>
      </c>
      <c r="BE255" s="191">
        <f>SUM(BE253:BE254)</f>
        <v>0</v>
      </c>
    </row>
    <row r="256" spans="1:104" x14ac:dyDescent="0.2">
      <c r="A256" s="163" t="s">
        <v>74</v>
      </c>
      <c r="B256" s="164" t="s">
        <v>348</v>
      </c>
      <c r="C256" s="165" t="s">
        <v>349</v>
      </c>
      <c r="D256" s="166"/>
      <c r="E256" s="167"/>
      <c r="F256" s="167"/>
      <c r="G256" s="168"/>
      <c r="H256" s="169"/>
      <c r="I256" s="169"/>
      <c r="O256" s="170">
        <v>1</v>
      </c>
    </row>
    <row r="257" spans="1:104" x14ac:dyDescent="0.2">
      <c r="A257" s="171">
        <v>62</v>
      </c>
      <c r="B257" s="172" t="s">
        <v>350</v>
      </c>
      <c r="C257" s="173" t="s">
        <v>351</v>
      </c>
      <c r="D257" s="174" t="s">
        <v>111</v>
      </c>
      <c r="E257" s="175">
        <v>6</v>
      </c>
      <c r="F257" s="175"/>
      <c r="G257" s="176">
        <f>E257*F257</f>
        <v>0</v>
      </c>
      <c r="O257" s="170">
        <v>2</v>
      </c>
      <c r="AA257" s="146">
        <v>1</v>
      </c>
      <c r="AB257" s="146">
        <v>1</v>
      </c>
      <c r="AC257" s="146">
        <v>1</v>
      </c>
      <c r="AZ257" s="146">
        <v>1</v>
      </c>
      <c r="BA257" s="146">
        <f>IF(AZ257=1,G257,0)</f>
        <v>0</v>
      </c>
      <c r="BB257" s="146">
        <f>IF(AZ257=2,G257,0)</f>
        <v>0</v>
      </c>
      <c r="BC257" s="146">
        <f>IF(AZ257=3,G257,0)</f>
        <v>0</v>
      </c>
      <c r="BD257" s="146">
        <f>IF(AZ257=4,G257,0)</f>
        <v>0</v>
      </c>
      <c r="BE257" s="146">
        <f>IF(AZ257=5,G257,0)</f>
        <v>0</v>
      </c>
      <c r="CA257" s="177">
        <v>1</v>
      </c>
      <c r="CB257" s="177">
        <v>1</v>
      </c>
      <c r="CZ257" s="146">
        <v>3.4000000000000002E-4</v>
      </c>
    </row>
    <row r="258" spans="1:104" x14ac:dyDescent="0.2">
      <c r="A258" s="178"/>
      <c r="B258" s="180"/>
      <c r="C258" s="227" t="s">
        <v>352</v>
      </c>
      <c r="D258" s="228"/>
      <c r="E258" s="181">
        <v>6</v>
      </c>
      <c r="F258" s="182"/>
      <c r="G258" s="183"/>
      <c r="M258" s="179" t="s">
        <v>352</v>
      </c>
      <c r="O258" s="170"/>
    </row>
    <row r="259" spans="1:104" x14ac:dyDescent="0.2">
      <c r="A259" s="171">
        <v>63</v>
      </c>
      <c r="B259" s="172" t="s">
        <v>353</v>
      </c>
      <c r="C259" s="173" t="s">
        <v>354</v>
      </c>
      <c r="D259" s="174" t="s">
        <v>111</v>
      </c>
      <c r="E259" s="175">
        <v>2</v>
      </c>
      <c r="F259" s="175"/>
      <c r="G259" s="176">
        <f>E259*F259</f>
        <v>0</v>
      </c>
      <c r="O259" s="170">
        <v>2</v>
      </c>
      <c r="AA259" s="146">
        <v>1</v>
      </c>
      <c r="AB259" s="146">
        <v>1</v>
      </c>
      <c r="AC259" s="146">
        <v>1</v>
      </c>
      <c r="AZ259" s="146">
        <v>1</v>
      </c>
      <c r="BA259" s="146">
        <f>IF(AZ259=1,G259,0)</f>
        <v>0</v>
      </c>
      <c r="BB259" s="146">
        <f>IF(AZ259=2,G259,0)</f>
        <v>0</v>
      </c>
      <c r="BC259" s="146">
        <f>IF(AZ259=3,G259,0)</f>
        <v>0</v>
      </c>
      <c r="BD259" s="146">
        <f>IF(AZ259=4,G259,0)</f>
        <v>0</v>
      </c>
      <c r="BE259" s="146">
        <f>IF(AZ259=5,G259,0)</f>
        <v>0</v>
      </c>
      <c r="CA259" s="177">
        <v>1</v>
      </c>
      <c r="CB259" s="177">
        <v>1</v>
      </c>
      <c r="CZ259" s="146">
        <v>3.4000000000000002E-4</v>
      </c>
    </row>
    <row r="260" spans="1:104" x14ac:dyDescent="0.2">
      <c r="A260" s="171">
        <v>64</v>
      </c>
      <c r="B260" s="172" t="s">
        <v>355</v>
      </c>
      <c r="C260" s="173" t="s">
        <v>356</v>
      </c>
      <c r="D260" s="174" t="s">
        <v>111</v>
      </c>
      <c r="E260" s="175">
        <v>1</v>
      </c>
      <c r="F260" s="175"/>
      <c r="G260" s="176">
        <f>E260*F260</f>
        <v>0</v>
      </c>
      <c r="O260" s="170">
        <v>2</v>
      </c>
      <c r="AA260" s="146">
        <v>1</v>
      </c>
      <c r="AB260" s="146">
        <v>1</v>
      </c>
      <c r="AC260" s="146">
        <v>1</v>
      </c>
      <c r="AZ260" s="146">
        <v>1</v>
      </c>
      <c r="BA260" s="146">
        <f>IF(AZ260=1,G260,0)</f>
        <v>0</v>
      </c>
      <c r="BB260" s="146">
        <f>IF(AZ260=2,G260,0)</f>
        <v>0</v>
      </c>
      <c r="BC260" s="146">
        <f>IF(AZ260=3,G260,0)</f>
        <v>0</v>
      </c>
      <c r="BD260" s="146">
        <f>IF(AZ260=4,G260,0)</f>
        <v>0</v>
      </c>
      <c r="BE260" s="146">
        <f>IF(AZ260=5,G260,0)</f>
        <v>0</v>
      </c>
      <c r="CA260" s="177">
        <v>1</v>
      </c>
      <c r="CB260" s="177">
        <v>1</v>
      </c>
      <c r="CZ260" s="146">
        <v>3.4000000000000002E-4</v>
      </c>
    </row>
    <row r="261" spans="1:104" x14ac:dyDescent="0.2">
      <c r="A261" s="171">
        <v>65</v>
      </c>
      <c r="B261" s="172" t="s">
        <v>357</v>
      </c>
      <c r="C261" s="173" t="s">
        <v>358</v>
      </c>
      <c r="D261" s="174" t="s">
        <v>111</v>
      </c>
      <c r="E261" s="175">
        <v>3</v>
      </c>
      <c r="F261" s="175"/>
      <c r="G261" s="176">
        <f>E261*F261</f>
        <v>0</v>
      </c>
      <c r="O261" s="170">
        <v>2</v>
      </c>
      <c r="AA261" s="146">
        <v>1</v>
      </c>
      <c r="AB261" s="146">
        <v>1</v>
      </c>
      <c r="AC261" s="146">
        <v>1</v>
      </c>
      <c r="AZ261" s="146">
        <v>1</v>
      </c>
      <c r="BA261" s="146">
        <f>IF(AZ261=1,G261,0)</f>
        <v>0</v>
      </c>
      <c r="BB261" s="146">
        <f>IF(AZ261=2,G261,0)</f>
        <v>0</v>
      </c>
      <c r="BC261" s="146">
        <f>IF(AZ261=3,G261,0)</f>
        <v>0</v>
      </c>
      <c r="BD261" s="146">
        <f>IF(AZ261=4,G261,0)</f>
        <v>0</v>
      </c>
      <c r="BE261" s="146">
        <f>IF(AZ261=5,G261,0)</f>
        <v>0</v>
      </c>
      <c r="CA261" s="177">
        <v>1</v>
      </c>
      <c r="CB261" s="177">
        <v>1</v>
      </c>
      <c r="CZ261" s="146">
        <v>3.4000000000000002E-4</v>
      </c>
    </row>
    <row r="262" spans="1:104" x14ac:dyDescent="0.2">
      <c r="A262" s="171">
        <v>66</v>
      </c>
      <c r="B262" s="172" t="s">
        <v>359</v>
      </c>
      <c r="C262" s="173" t="s">
        <v>360</v>
      </c>
      <c r="D262" s="174" t="s">
        <v>111</v>
      </c>
      <c r="E262" s="175">
        <v>2</v>
      </c>
      <c r="F262" s="175"/>
      <c r="G262" s="176">
        <f>E262*F262</f>
        <v>0</v>
      </c>
      <c r="O262" s="170">
        <v>2</v>
      </c>
      <c r="AA262" s="146">
        <v>1</v>
      </c>
      <c r="AB262" s="146">
        <v>1</v>
      </c>
      <c r="AC262" s="146">
        <v>1</v>
      </c>
      <c r="AZ262" s="146">
        <v>1</v>
      </c>
      <c r="BA262" s="146">
        <f>IF(AZ262=1,G262,0)</f>
        <v>0</v>
      </c>
      <c r="BB262" s="146">
        <f>IF(AZ262=2,G262,0)</f>
        <v>0</v>
      </c>
      <c r="BC262" s="146">
        <f>IF(AZ262=3,G262,0)</f>
        <v>0</v>
      </c>
      <c r="BD262" s="146">
        <f>IF(AZ262=4,G262,0)</f>
        <v>0</v>
      </c>
      <c r="BE262" s="146">
        <f>IF(AZ262=5,G262,0)</f>
        <v>0</v>
      </c>
      <c r="CA262" s="177">
        <v>1</v>
      </c>
      <c r="CB262" s="177">
        <v>1</v>
      </c>
      <c r="CZ262" s="146">
        <v>1.33E-3</v>
      </c>
    </row>
    <row r="263" spans="1:104" x14ac:dyDescent="0.2">
      <c r="A263" s="171">
        <v>67</v>
      </c>
      <c r="B263" s="172" t="s">
        <v>361</v>
      </c>
      <c r="C263" s="173" t="s">
        <v>362</v>
      </c>
      <c r="D263" s="174" t="s">
        <v>84</v>
      </c>
      <c r="E263" s="175">
        <v>0.3</v>
      </c>
      <c r="F263" s="175"/>
      <c r="G263" s="176">
        <f>E263*F263</f>
        <v>0</v>
      </c>
      <c r="O263" s="170">
        <v>2</v>
      </c>
      <c r="AA263" s="146">
        <v>1</v>
      </c>
      <c r="AB263" s="146">
        <v>1</v>
      </c>
      <c r="AC263" s="146">
        <v>1</v>
      </c>
      <c r="AZ263" s="146">
        <v>1</v>
      </c>
      <c r="BA263" s="146">
        <f>IF(AZ263=1,G263,0)</f>
        <v>0</v>
      </c>
      <c r="BB263" s="146">
        <f>IF(AZ263=2,G263,0)</f>
        <v>0</v>
      </c>
      <c r="BC263" s="146">
        <f>IF(AZ263=3,G263,0)</f>
        <v>0</v>
      </c>
      <c r="BD263" s="146">
        <f>IF(AZ263=4,G263,0)</f>
        <v>0</v>
      </c>
      <c r="BE263" s="146">
        <f>IF(AZ263=5,G263,0)</f>
        <v>0</v>
      </c>
      <c r="CA263" s="177">
        <v>1</v>
      </c>
      <c r="CB263" s="177">
        <v>1</v>
      </c>
      <c r="CZ263" s="146">
        <v>1.65E-3</v>
      </c>
    </row>
    <row r="264" spans="1:104" x14ac:dyDescent="0.2">
      <c r="A264" s="178"/>
      <c r="B264" s="180"/>
      <c r="C264" s="227" t="s">
        <v>363</v>
      </c>
      <c r="D264" s="228"/>
      <c r="E264" s="181">
        <v>0.3</v>
      </c>
      <c r="F264" s="182"/>
      <c r="G264" s="183"/>
      <c r="M264" s="179" t="s">
        <v>363</v>
      </c>
      <c r="O264" s="170"/>
    </row>
    <row r="265" spans="1:104" x14ac:dyDescent="0.2">
      <c r="A265" s="171">
        <v>68</v>
      </c>
      <c r="B265" s="172" t="s">
        <v>364</v>
      </c>
      <c r="C265" s="173" t="s">
        <v>365</v>
      </c>
      <c r="D265" s="174" t="s">
        <v>88</v>
      </c>
      <c r="E265" s="175">
        <v>0.23400000000000001</v>
      </c>
      <c r="F265" s="175"/>
      <c r="G265" s="176">
        <f>E265*F265</f>
        <v>0</v>
      </c>
      <c r="O265" s="170">
        <v>2</v>
      </c>
      <c r="AA265" s="146">
        <v>1</v>
      </c>
      <c r="AB265" s="146">
        <v>1</v>
      </c>
      <c r="AC265" s="146">
        <v>1</v>
      </c>
      <c r="AZ265" s="146">
        <v>1</v>
      </c>
      <c r="BA265" s="146">
        <f>IF(AZ265=1,G265,0)</f>
        <v>0</v>
      </c>
      <c r="BB265" s="146">
        <f>IF(AZ265=2,G265,0)</f>
        <v>0</v>
      </c>
      <c r="BC265" s="146">
        <f>IF(AZ265=3,G265,0)</f>
        <v>0</v>
      </c>
      <c r="BD265" s="146">
        <f>IF(AZ265=4,G265,0)</f>
        <v>0</v>
      </c>
      <c r="BE265" s="146">
        <f>IF(AZ265=5,G265,0)</f>
        <v>0</v>
      </c>
      <c r="CA265" s="177">
        <v>1</v>
      </c>
      <c r="CB265" s="177">
        <v>1</v>
      </c>
      <c r="CZ265" s="146">
        <v>0</v>
      </c>
    </row>
    <row r="266" spans="1:104" x14ac:dyDescent="0.2">
      <c r="A266" s="178"/>
      <c r="B266" s="180"/>
      <c r="C266" s="227" t="s">
        <v>366</v>
      </c>
      <c r="D266" s="228"/>
      <c r="E266" s="181">
        <v>0.14399999999999999</v>
      </c>
      <c r="F266" s="182"/>
      <c r="G266" s="183"/>
      <c r="M266" s="179" t="s">
        <v>366</v>
      </c>
      <c r="O266" s="170"/>
    </row>
    <row r="267" spans="1:104" x14ac:dyDescent="0.2">
      <c r="A267" s="178"/>
      <c r="B267" s="180"/>
      <c r="C267" s="227" t="s">
        <v>367</v>
      </c>
      <c r="D267" s="228"/>
      <c r="E267" s="181">
        <v>0.09</v>
      </c>
      <c r="F267" s="182"/>
      <c r="G267" s="183"/>
      <c r="M267" s="179" t="s">
        <v>367</v>
      </c>
      <c r="O267" s="170"/>
    </row>
    <row r="268" spans="1:104" x14ac:dyDescent="0.2">
      <c r="A268" s="171">
        <v>69</v>
      </c>
      <c r="B268" s="172" t="s">
        <v>368</v>
      </c>
      <c r="C268" s="173" t="s">
        <v>369</v>
      </c>
      <c r="D268" s="174" t="s">
        <v>84</v>
      </c>
      <c r="E268" s="175">
        <v>6.9249999999999998</v>
      </c>
      <c r="F268" s="175"/>
      <c r="G268" s="176">
        <f>E268*F268</f>
        <v>0</v>
      </c>
      <c r="O268" s="170">
        <v>2</v>
      </c>
      <c r="AA268" s="146">
        <v>1</v>
      </c>
      <c r="AB268" s="146">
        <v>1</v>
      </c>
      <c r="AC268" s="146">
        <v>1</v>
      </c>
      <c r="AZ268" s="146">
        <v>1</v>
      </c>
      <c r="BA268" s="146">
        <f>IF(AZ268=1,G268,0)</f>
        <v>0</v>
      </c>
      <c r="BB268" s="146">
        <f>IF(AZ268=2,G268,0)</f>
        <v>0</v>
      </c>
      <c r="BC268" s="146">
        <f>IF(AZ268=3,G268,0)</f>
        <v>0</v>
      </c>
      <c r="BD268" s="146">
        <f>IF(AZ268=4,G268,0)</f>
        <v>0</v>
      </c>
      <c r="BE268" s="146">
        <f>IF(AZ268=5,G268,0)</f>
        <v>0</v>
      </c>
      <c r="CA268" s="177">
        <v>1</v>
      </c>
      <c r="CB268" s="177">
        <v>1</v>
      </c>
      <c r="CZ268" s="146">
        <v>0</v>
      </c>
    </row>
    <row r="269" spans="1:104" x14ac:dyDescent="0.2">
      <c r="A269" s="178"/>
      <c r="B269" s="180"/>
      <c r="C269" s="227" t="s">
        <v>370</v>
      </c>
      <c r="D269" s="228"/>
      <c r="E269" s="181">
        <v>6.9249999999999998</v>
      </c>
      <c r="F269" s="182"/>
      <c r="G269" s="183"/>
      <c r="M269" s="179" t="s">
        <v>370</v>
      </c>
      <c r="O269" s="170"/>
    </row>
    <row r="270" spans="1:104" x14ac:dyDescent="0.2">
      <c r="A270" s="184"/>
      <c r="B270" s="185" t="s">
        <v>77</v>
      </c>
      <c r="C270" s="186" t="str">
        <f>CONCATENATE(B256," ",C256)</f>
        <v>97 Prorážení otvorů</v>
      </c>
      <c r="D270" s="187"/>
      <c r="E270" s="188"/>
      <c r="F270" s="189"/>
      <c r="G270" s="190">
        <f>SUM(G256:G269)</f>
        <v>0</v>
      </c>
      <c r="O270" s="170">
        <v>4</v>
      </c>
      <c r="BA270" s="191">
        <f>SUM(BA256:BA269)</f>
        <v>0</v>
      </c>
      <c r="BB270" s="191">
        <f>SUM(BB256:BB269)</f>
        <v>0</v>
      </c>
      <c r="BC270" s="191">
        <f>SUM(BC256:BC269)</f>
        <v>0</v>
      </c>
      <c r="BD270" s="191">
        <f>SUM(BD256:BD269)</f>
        <v>0</v>
      </c>
      <c r="BE270" s="191">
        <f>SUM(BE256:BE269)</f>
        <v>0</v>
      </c>
    </row>
    <row r="271" spans="1:104" x14ac:dyDescent="0.2">
      <c r="A271" s="163" t="s">
        <v>74</v>
      </c>
      <c r="B271" s="164" t="s">
        <v>371</v>
      </c>
      <c r="C271" s="165" t="s">
        <v>372</v>
      </c>
      <c r="D271" s="166"/>
      <c r="E271" s="167"/>
      <c r="F271" s="167"/>
      <c r="G271" s="168"/>
      <c r="H271" s="169"/>
      <c r="I271" s="169"/>
      <c r="O271" s="170">
        <v>1</v>
      </c>
    </row>
    <row r="272" spans="1:104" x14ac:dyDescent="0.2">
      <c r="A272" s="171">
        <v>70</v>
      </c>
      <c r="B272" s="172" t="s">
        <v>373</v>
      </c>
      <c r="C272" s="173" t="s">
        <v>374</v>
      </c>
      <c r="D272" s="174" t="s">
        <v>375</v>
      </c>
      <c r="E272" s="175">
        <v>68.410784043999996</v>
      </c>
      <c r="F272" s="175"/>
      <c r="G272" s="176">
        <f>E272*F272</f>
        <v>0</v>
      </c>
      <c r="O272" s="170">
        <v>2</v>
      </c>
      <c r="AA272" s="146">
        <v>7</v>
      </c>
      <c r="AB272" s="146">
        <v>1</v>
      </c>
      <c r="AC272" s="146">
        <v>2</v>
      </c>
      <c r="AZ272" s="146">
        <v>1</v>
      </c>
      <c r="BA272" s="146">
        <f>IF(AZ272=1,G272,0)</f>
        <v>0</v>
      </c>
      <c r="BB272" s="146">
        <f>IF(AZ272=2,G272,0)</f>
        <v>0</v>
      </c>
      <c r="BC272" s="146">
        <f>IF(AZ272=3,G272,0)</f>
        <v>0</v>
      </c>
      <c r="BD272" s="146">
        <f>IF(AZ272=4,G272,0)</f>
        <v>0</v>
      </c>
      <c r="BE272" s="146">
        <f>IF(AZ272=5,G272,0)</f>
        <v>0</v>
      </c>
      <c r="CA272" s="177">
        <v>7</v>
      </c>
      <c r="CB272" s="177">
        <v>1</v>
      </c>
      <c r="CZ272" s="146">
        <v>0</v>
      </c>
    </row>
    <row r="273" spans="1:104" x14ac:dyDescent="0.2">
      <c r="A273" s="184"/>
      <c r="B273" s="185" t="s">
        <v>77</v>
      </c>
      <c r="C273" s="186" t="str">
        <f>CONCATENATE(B271," ",C271)</f>
        <v>99 Staveništní přesun hmot</v>
      </c>
      <c r="D273" s="187"/>
      <c r="E273" s="188"/>
      <c r="F273" s="189"/>
      <c r="G273" s="190">
        <f>SUM(G271:G272)</f>
        <v>0</v>
      </c>
      <c r="O273" s="170">
        <v>4</v>
      </c>
      <c r="BA273" s="191">
        <f>SUM(BA271:BA272)</f>
        <v>0</v>
      </c>
      <c r="BB273" s="191">
        <f>SUM(BB271:BB272)</f>
        <v>0</v>
      </c>
      <c r="BC273" s="191">
        <f>SUM(BC271:BC272)</f>
        <v>0</v>
      </c>
      <c r="BD273" s="191">
        <f>SUM(BD271:BD272)</f>
        <v>0</v>
      </c>
      <c r="BE273" s="191">
        <f>SUM(BE271:BE272)</f>
        <v>0</v>
      </c>
    </row>
    <row r="274" spans="1:104" x14ac:dyDescent="0.2">
      <c r="A274" s="163" t="s">
        <v>74</v>
      </c>
      <c r="B274" s="164" t="s">
        <v>376</v>
      </c>
      <c r="C274" s="165" t="s">
        <v>377</v>
      </c>
      <c r="D274" s="166"/>
      <c r="E274" s="167"/>
      <c r="F274" s="167"/>
      <c r="G274" s="168"/>
      <c r="H274" s="169"/>
      <c r="I274" s="169"/>
      <c r="O274" s="170">
        <v>1</v>
      </c>
    </row>
    <row r="275" spans="1:104" x14ac:dyDescent="0.2">
      <c r="A275" s="171">
        <v>71</v>
      </c>
      <c r="B275" s="172" t="s">
        <v>378</v>
      </c>
      <c r="C275" s="173" t="s">
        <v>379</v>
      </c>
      <c r="D275" s="174" t="s">
        <v>84</v>
      </c>
      <c r="E275" s="175">
        <v>44.9</v>
      </c>
      <c r="F275" s="175"/>
      <c r="G275" s="176">
        <f>E275*F275</f>
        <v>0</v>
      </c>
      <c r="O275" s="170">
        <v>2</v>
      </c>
      <c r="AA275" s="146">
        <v>1</v>
      </c>
      <c r="AB275" s="146">
        <v>0</v>
      </c>
      <c r="AC275" s="146">
        <v>0</v>
      </c>
      <c r="AZ275" s="146">
        <v>2</v>
      </c>
      <c r="BA275" s="146">
        <f>IF(AZ275=1,G275,0)</f>
        <v>0</v>
      </c>
      <c r="BB275" s="146">
        <f>IF(AZ275=2,G275,0)</f>
        <v>0</v>
      </c>
      <c r="BC275" s="146">
        <f>IF(AZ275=3,G275,0)</f>
        <v>0</v>
      </c>
      <c r="BD275" s="146">
        <f>IF(AZ275=4,G275,0)</f>
        <v>0</v>
      </c>
      <c r="BE275" s="146">
        <f>IF(AZ275=5,G275,0)</f>
        <v>0</v>
      </c>
      <c r="CA275" s="177">
        <v>1</v>
      </c>
      <c r="CB275" s="177">
        <v>0</v>
      </c>
      <c r="CZ275" s="146">
        <v>8.0000000000000007E-5</v>
      </c>
    </row>
    <row r="276" spans="1:104" x14ac:dyDescent="0.2">
      <c r="A276" s="178"/>
      <c r="B276" s="180"/>
      <c r="C276" s="227" t="s">
        <v>207</v>
      </c>
      <c r="D276" s="228"/>
      <c r="E276" s="181">
        <v>15.25</v>
      </c>
      <c r="F276" s="182"/>
      <c r="G276" s="183"/>
      <c r="M276" s="179" t="s">
        <v>207</v>
      </c>
      <c r="O276" s="170"/>
    </row>
    <row r="277" spans="1:104" x14ac:dyDescent="0.2">
      <c r="A277" s="178"/>
      <c r="B277" s="180"/>
      <c r="C277" s="227" t="s">
        <v>208</v>
      </c>
      <c r="D277" s="228"/>
      <c r="E277" s="181">
        <v>10.375</v>
      </c>
      <c r="F277" s="182"/>
      <c r="G277" s="183"/>
      <c r="M277" s="179" t="s">
        <v>208</v>
      </c>
      <c r="O277" s="170"/>
    </row>
    <row r="278" spans="1:104" x14ac:dyDescent="0.2">
      <c r="A278" s="178"/>
      <c r="B278" s="180"/>
      <c r="C278" s="227" t="s">
        <v>209</v>
      </c>
      <c r="D278" s="228"/>
      <c r="E278" s="181">
        <v>9.125</v>
      </c>
      <c r="F278" s="182"/>
      <c r="G278" s="183"/>
      <c r="M278" s="179" t="s">
        <v>209</v>
      </c>
      <c r="O278" s="170"/>
    </row>
    <row r="279" spans="1:104" x14ac:dyDescent="0.2">
      <c r="A279" s="178"/>
      <c r="B279" s="180"/>
      <c r="C279" s="227" t="s">
        <v>210</v>
      </c>
      <c r="D279" s="228"/>
      <c r="E279" s="181">
        <v>10.15</v>
      </c>
      <c r="F279" s="182"/>
      <c r="G279" s="183"/>
      <c r="M279" s="179" t="s">
        <v>210</v>
      </c>
      <c r="O279" s="170"/>
    </row>
    <row r="280" spans="1:104" ht="22.5" x14ac:dyDescent="0.2">
      <c r="A280" s="171">
        <v>72</v>
      </c>
      <c r="B280" s="172" t="s">
        <v>380</v>
      </c>
      <c r="C280" s="173" t="s">
        <v>381</v>
      </c>
      <c r="D280" s="174" t="s">
        <v>133</v>
      </c>
      <c r="E280" s="175">
        <v>89.8</v>
      </c>
      <c r="F280" s="175"/>
      <c r="G280" s="176">
        <f>E280*F280</f>
        <v>0</v>
      </c>
      <c r="O280" s="170">
        <v>2</v>
      </c>
      <c r="AA280" s="146">
        <v>1</v>
      </c>
      <c r="AB280" s="146">
        <v>7</v>
      </c>
      <c r="AC280" s="146">
        <v>7</v>
      </c>
      <c r="AZ280" s="146">
        <v>2</v>
      </c>
      <c r="BA280" s="146">
        <f>IF(AZ280=1,G280,0)</f>
        <v>0</v>
      </c>
      <c r="BB280" s="146">
        <f>IF(AZ280=2,G280,0)</f>
        <v>0</v>
      </c>
      <c r="BC280" s="146">
        <f>IF(AZ280=3,G280,0)</f>
        <v>0</v>
      </c>
      <c r="BD280" s="146">
        <f>IF(AZ280=4,G280,0)</f>
        <v>0</v>
      </c>
      <c r="BE280" s="146">
        <f>IF(AZ280=5,G280,0)</f>
        <v>0</v>
      </c>
      <c r="CA280" s="177">
        <v>1</v>
      </c>
      <c r="CB280" s="177">
        <v>7</v>
      </c>
      <c r="CZ280" s="146">
        <v>8.0000000000000007E-5</v>
      </c>
    </row>
    <row r="281" spans="1:104" x14ac:dyDescent="0.2">
      <c r="A281" s="178"/>
      <c r="B281" s="180"/>
      <c r="C281" s="227" t="s">
        <v>382</v>
      </c>
      <c r="D281" s="228"/>
      <c r="E281" s="181">
        <v>89.8</v>
      </c>
      <c r="F281" s="182"/>
      <c r="G281" s="183"/>
      <c r="M281" s="179" t="s">
        <v>382</v>
      </c>
      <c r="O281" s="170"/>
    </row>
    <row r="282" spans="1:104" x14ac:dyDescent="0.2">
      <c r="A282" s="171">
        <v>73</v>
      </c>
      <c r="B282" s="172" t="s">
        <v>383</v>
      </c>
      <c r="C282" s="173" t="s">
        <v>384</v>
      </c>
      <c r="D282" s="174" t="s">
        <v>375</v>
      </c>
      <c r="E282" s="175">
        <v>1.0776000000000001E-2</v>
      </c>
      <c r="F282" s="175"/>
      <c r="G282" s="176">
        <f>E282*F282</f>
        <v>0</v>
      </c>
      <c r="O282" s="170">
        <v>2</v>
      </c>
      <c r="AA282" s="146">
        <v>7</v>
      </c>
      <c r="AB282" s="146">
        <v>1001</v>
      </c>
      <c r="AC282" s="146">
        <v>5</v>
      </c>
      <c r="AZ282" s="146">
        <v>2</v>
      </c>
      <c r="BA282" s="146">
        <f>IF(AZ282=1,G282,0)</f>
        <v>0</v>
      </c>
      <c r="BB282" s="146">
        <f>IF(AZ282=2,G282,0)</f>
        <v>0</v>
      </c>
      <c r="BC282" s="146">
        <f>IF(AZ282=3,G282,0)</f>
        <v>0</v>
      </c>
      <c r="BD282" s="146">
        <f>IF(AZ282=4,G282,0)</f>
        <v>0</v>
      </c>
      <c r="BE282" s="146">
        <f>IF(AZ282=5,G282,0)</f>
        <v>0</v>
      </c>
      <c r="CA282" s="177">
        <v>7</v>
      </c>
      <c r="CB282" s="177">
        <v>1001</v>
      </c>
      <c r="CZ282" s="146">
        <v>0</v>
      </c>
    </row>
    <row r="283" spans="1:104" x14ac:dyDescent="0.2">
      <c r="A283" s="184"/>
      <c r="B283" s="185" t="s">
        <v>77</v>
      </c>
      <c r="C283" s="186" t="str">
        <f>CONCATENATE(B274," ",C274)</f>
        <v>711 Izolace proti vodě</v>
      </c>
      <c r="D283" s="187"/>
      <c r="E283" s="188"/>
      <c r="F283" s="189"/>
      <c r="G283" s="190">
        <f>SUM(G274:G282)</f>
        <v>0</v>
      </c>
      <c r="O283" s="170">
        <v>4</v>
      </c>
      <c r="BA283" s="191">
        <f>SUM(BA274:BA282)</f>
        <v>0</v>
      </c>
      <c r="BB283" s="191">
        <f>SUM(BB274:BB282)</f>
        <v>0</v>
      </c>
      <c r="BC283" s="191">
        <f>SUM(BC274:BC282)</f>
        <v>0</v>
      </c>
      <c r="BD283" s="191">
        <f>SUM(BD274:BD282)</f>
        <v>0</v>
      </c>
      <c r="BE283" s="191">
        <f>SUM(BE274:BE282)</f>
        <v>0</v>
      </c>
    </row>
    <row r="284" spans="1:104" x14ac:dyDescent="0.2">
      <c r="A284" s="163" t="s">
        <v>74</v>
      </c>
      <c r="B284" s="164" t="s">
        <v>385</v>
      </c>
      <c r="C284" s="165" t="s">
        <v>386</v>
      </c>
      <c r="D284" s="166"/>
      <c r="E284" s="167"/>
      <c r="F284" s="167"/>
      <c r="G284" s="168"/>
      <c r="H284" s="169"/>
      <c r="I284" s="169"/>
      <c r="O284" s="170">
        <v>1</v>
      </c>
    </row>
    <row r="285" spans="1:104" ht="22.5" x14ac:dyDescent="0.2">
      <c r="A285" s="171">
        <v>74</v>
      </c>
      <c r="B285" s="172" t="s">
        <v>387</v>
      </c>
      <c r="C285" s="173" t="s">
        <v>388</v>
      </c>
      <c r="D285" s="174" t="s">
        <v>84</v>
      </c>
      <c r="E285" s="175">
        <v>1.62</v>
      </c>
      <c r="F285" s="175"/>
      <c r="G285" s="176">
        <f>E285*F285</f>
        <v>0</v>
      </c>
      <c r="O285" s="170">
        <v>2</v>
      </c>
      <c r="AA285" s="146">
        <v>1</v>
      </c>
      <c r="AB285" s="146">
        <v>7</v>
      </c>
      <c r="AC285" s="146">
        <v>7</v>
      </c>
      <c r="AZ285" s="146">
        <v>2</v>
      </c>
      <c r="BA285" s="146">
        <f>IF(AZ285=1,G285,0)</f>
        <v>0</v>
      </c>
      <c r="BB285" s="146">
        <f>IF(AZ285=2,G285,0)</f>
        <v>0</v>
      </c>
      <c r="BC285" s="146">
        <f>IF(AZ285=3,G285,0)</f>
        <v>0</v>
      </c>
      <c r="BD285" s="146">
        <f>IF(AZ285=4,G285,0)</f>
        <v>0</v>
      </c>
      <c r="BE285" s="146">
        <f>IF(AZ285=5,G285,0)</f>
        <v>0</v>
      </c>
      <c r="CA285" s="177">
        <v>1</v>
      </c>
      <c r="CB285" s="177">
        <v>7</v>
      </c>
      <c r="CZ285" s="146">
        <v>0</v>
      </c>
    </row>
    <row r="286" spans="1:104" x14ac:dyDescent="0.2">
      <c r="A286" s="178"/>
      <c r="B286" s="180"/>
      <c r="C286" s="227" t="s">
        <v>389</v>
      </c>
      <c r="D286" s="228"/>
      <c r="E286" s="181">
        <v>0.72</v>
      </c>
      <c r="F286" s="182"/>
      <c r="G286" s="183"/>
      <c r="M286" s="179" t="s">
        <v>389</v>
      </c>
      <c r="O286" s="170"/>
    </row>
    <row r="287" spans="1:104" x14ac:dyDescent="0.2">
      <c r="A287" s="178"/>
      <c r="B287" s="180"/>
      <c r="C287" s="227" t="s">
        <v>390</v>
      </c>
      <c r="D287" s="228"/>
      <c r="E287" s="181">
        <v>0.9</v>
      </c>
      <c r="F287" s="182"/>
      <c r="G287" s="183"/>
      <c r="M287" s="179" t="s">
        <v>390</v>
      </c>
      <c r="O287" s="170"/>
    </row>
    <row r="288" spans="1:104" ht="22.5" x14ac:dyDescent="0.2">
      <c r="A288" s="171">
        <v>75</v>
      </c>
      <c r="B288" s="172" t="s">
        <v>391</v>
      </c>
      <c r="C288" s="173" t="s">
        <v>392</v>
      </c>
      <c r="D288" s="174" t="s">
        <v>84</v>
      </c>
      <c r="E288" s="175">
        <v>637.0752</v>
      </c>
      <c r="F288" s="175"/>
      <c r="G288" s="176">
        <f>E288*F288</f>
        <v>0</v>
      </c>
      <c r="O288" s="170">
        <v>2</v>
      </c>
      <c r="AA288" s="146">
        <v>1</v>
      </c>
      <c r="AB288" s="146">
        <v>7</v>
      </c>
      <c r="AC288" s="146">
        <v>7</v>
      </c>
      <c r="AZ288" s="146">
        <v>2</v>
      </c>
      <c r="BA288" s="146">
        <f>IF(AZ288=1,G288,0)</f>
        <v>0</v>
      </c>
      <c r="BB288" s="146">
        <f>IF(AZ288=2,G288,0)</f>
        <v>0</v>
      </c>
      <c r="BC288" s="146">
        <f>IF(AZ288=3,G288,0)</f>
        <v>0</v>
      </c>
      <c r="BD288" s="146">
        <f>IF(AZ288=4,G288,0)</f>
        <v>0</v>
      </c>
      <c r="BE288" s="146">
        <f>IF(AZ288=5,G288,0)</f>
        <v>0</v>
      </c>
      <c r="CA288" s="177">
        <v>1</v>
      </c>
      <c r="CB288" s="177">
        <v>7</v>
      </c>
      <c r="CZ288" s="146">
        <v>0</v>
      </c>
    </row>
    <row r="289" spans="1:104" ht="22.5" x14ac:dyDescent="0.2">
      <c r="A289" s="178"/>
      <c r="B289" s="180"/>
      <c r="C289" s="227" t="s">
        <v>393</v>
      </c>
      <c r="D289" s="228"/>
      <c r="E289" s="181">
        <v>618.62720000000002</v>
      </c>
      <c r="F289" s="182"/>
      <c r="G289" s="183"/>
      <c r="M289" s="179" t="s">
        <v>393</v>
      </c>
      <c r="O289" s="170"/>
    </row>
    <row r="290" spans="1:104" ht="33.75" x14ac:dyDescent="0.2">
      <c r="A290" s="178"/>
      <c r="B290" s="180"/>
      <c r="C290" s="227" t="s">
        <v>394</v>
      </c>
      <c r="D290" s="228"/>
      <c r="E290" s="181">
        <v>18.448</v>
      </c>
      <c r="F290" s="182"/>
      <c r="G290" s="183"/>
      <c r="M290" s="179" t="s">
        <v>394</v>
      </c>
      <c r="O290" s="170"/>
    </row>
    <row r="291" spans="1:104" ht="22.5" x14ac:dyDescent="0.2">
      <c r="A291" s="171">
        <v>76</v>
      </c>
      <c r="B291" s="172" t="s">
        <v>395</v>
      </c>
      <c r="C291" s="173" t="s">
        <v>396</v>
      </c>
      <c r="D291" s="174" t="s">
        <v>84</v>
      </c>
      <c r="E291" s="175">
        <v>637.0752</v>
      </c>
      <c r="F291" s="175"/>
      <c r="G291" s="176">
        <f>E291*F291</f>
        <v>0</v>
      </c>
      <c r="O291" s="170">
        <v>2</v>
      </c>
      <c r="AA291" s="146">
        <v>1</v>
      </c>
      <c r="AB291" s="146">
        <v>7</v>
      </c>
      <c r="AC291" s="146">
        <v>7</v>
      </c>
      <c r="AZ291" s="146">
        <v>2</v>
      </c>
      <c r="BA291" s="146">
        <f>IF(AZ291=1,G291,0)</f>
        <v>0</v>
      </c>
      <c r="BB291" s="146">
        <f>IF(AZ291=2,G291,0)</f>
        <v>0</v>
      </c>
      <c r="BC291" s="146">
        <f>IF(AZ291=3,G291,0)</f>
        <v>0</v>
      </c>
      <c r="BD291" s="146">
        <f>IF(AZ291=4,G291,0)</f>
        <v>0</v>
      </c>
      <c r="BE291" s="146">
        <f>IF(AZ291=5,G291,0)</f>
        <v>0</v>
      </c>
      <c r="CA291" s="177">
        <v>1</v>
      </c>
      <c r="CB291" s="177">
        <v>7</v>
      </c>
      <c r="CZ291" s="146">
        <v>3.5E-4</v>
      </c>
    </row>
    <row r="292" spans="1:104" ht="22.5" x14ac:dyDescent="0.2">
      <c r="A292" s="178"/>
      <c r="B292" s="180"/>
      <c r="C292" s="227" t="s">
        <v>393</v>
      </c>
      <c r="D292" s="228"/>
      <c r="E292" s="181">
        <v>618.62720000000002</v>
      </c>
      <c r="F292" s="182"/>
      <c r="G292" s="183"/>
      <c r="M292" s="179" t="s">
        <v>393</v>
      </c>
      <c r="O292" s="170"/>
    </row>
    <row r="293" spans="1:104" ht="33.75" x14ac:dyDescent="0.2">
      <c r="A293" s="178"/>
      <c r="B293" s="180"/>
      <c r="C293" s="227" t="s">
        <v>394</v>
      </c>
      <c r="D293" s="228"/>
      <c r="E293" s="181">
        <v>18.448</v>
      </c>
      <c r="F293" s="182"/>
      <c r="G293" s="183"/>
      <c r="M293" s="179" t="s">
        <v>394</v>
      </c>
      <c r="O293" s="170"/>
    </row>
    <row r="294" spans="1:104" ht="22.5" x14ac:dyDescent="0.2">
      <c r="A294" s="171">
        <v>77</v>
      </c>
      <c r="B294" s="172" t="s">
        <v>397</v>
      </c>
      <c r="C294" s="173" t="s">
        <v>398</v>
      </c>
      <c r="D294" s="174" t="s">
        <v>84</v>
      </c>
      <c r="E294" s="175">
        <v>637.0752</v>
      </c>
      <c r="F294" s="175"/>
      <c r="G294" s="176">
        <f>E294*F294</f>
        <v>0</v>
      </c>
      <c r="O294" s="170">
        <v>2</v>
      </c>
      <c r="AA294" s="146">
        <v>1</v>
      </c>
      <c r="AB294" s="146">
        <v>7</v>
      </c>
      <c r="AC294" s="146">
        <v>7</v>
      </c>
      <c r="AZ294" s="146">
        <v>2</v>
      </c>
      <c r="BA294" s="146">
        <f>IF(AZ294=1,G294,0)</f>
        <v>0</v>
      </c>
      <c r="BB294" s="146">
        <f>IF(AZ294=2,G294,0)</f>
        <v>0</v>
      </c>
      <c r="BC294" s="146">
        <f>IF(AZ294=3,G294,0)</f>
        <v>0</v>
      </c>
      <c r="BD294" s="146">
        <f>IF(AZ294=4,G294,0)</f>
        <v>0</v>
      </c>
      <c r="BE294" s="146">
        <f>IF(AZ294=5,G294,0)</f>
        <v>0</v>
      </c>
      <c r="CA294" s="177">
        <v>1</v>
      </c>
      <c r="CB294" s="177">
        <v>7</v>
      </c>
      <c r="CZ294" s="146">
        <v>3.6000000000000002E-4</v>
      </c>
    </row>
    <row r="295" spans="1:104" ht="22.5" x14ac:dyDescent="0.2">
      <c r="A295" s="178"/>
      <c r="B295" s="180"/>
      <c r="C295" s="227" t="s">
        <v>393</v>
      </c>
      <c r="D295" s="228"/>
      <c r="E295" s="181">
        <v>618.62720000000002</v>
      </c>
      <c r="F295" s="182"/>
      <c r="G295" s="183"/>
      <c r="M295" s="179" t="s">
        <v>393</v>
      </c>
      <c r="O295" s="170"/>
    </row>
    <row r="296" spans="1:104" ht="33.75" x14ac:dyDescent="0.2">
      <c r="A296" s="178"/>
      <c r="B296" s="180"/>
      <c r="C296" s="227" t="s">
        <v>394</v>
      </c>
      <c r="D296" s="228"/>
      <c r="E296" s="181">
        <v>18.448</v>
      </c>
      <c r="F296" s="182"/>
      <c r="G296" s="183"/>
      <c r="M296" s="179" t="s">
        <v>394</v>
      </c>
      <c r="O296" s="170"/>
    </row>
    <row r="297" spans="1:104" ht="22.5" x14ac:dyDescent="0.2">
      <c r="A297" s="171">
        <v>78</v>
      </c>
      <c r="B297" s="172" t="s">
        <v>399</v>
      </c>
      <c r="C297" s="173" t="s">
        <v>629</v>
      </c>
      <c r="D297" s="174" t="s">
        <v>84</v>
      </c>
      <c r="E297" s="175">
        <v>654.70709999999997</v>
      </c>
      <c r="F297" s="175"/>
      <c r="G297" s="176">
        <f>E297*F297</f>
        <v>0</v>
      </c>
      <c r="O297" s="170">
        <v>2</v>
      </c>
      <c r="AA297" s="146">
        <v>1</v>
      </c>
      <c r="AB297" s="146">
        <v>0</v>
      </c>
      <c r="AC297" s="146">
        <v>0</v>
      </c>
      <c r="AZ297" s="146">
        <v>2</v>
      </c>
      <c r="BA297" s="146">
        <f>IF(AZ297=1,G297,0)</f>
        <v>0</v>
      </c>
      <c r="BB297" s="146">
        <f>IF(AZ297=2,G297,0)</f>
        <v>0</v>
      </c>
      <c r="BC297" s="146">
        <f>IF(AZ297=3,G297,0)</f>
        <v>0</v>
      </c>
      <c r="BD297" s="146">
        <f>IF(AZ297=4,G297,0)</f>
        <v>0</v>
      </c>
      <c r="BE297" s="146">
        <f>IF(AZ297=5,G297,0)</f>
        <v>0</v>
      </c>
      <c r="CA297" s="177">
        <v>1</v>
      </c>
      <c r="CB297" s="177">
        <v>0</v>
      </c>
      <c r="CZ297" s="146">
        <v>2.8800000000000002E-3</v>
      </c>
    </row>
    <row r="298" spans="1:104" ht="22.5" x14ac:dyDescent="0.2">
      <c r="A298" s="178"/>
      <c r="B298" s="180"/>
      <c r="C298" s="227" t="s">
        <v>400</v>
      </c>
      <c r="D298" s="228"/>
      <c r="E298" s="181">
        <v>0</v>
      </c>
      <c r="F298" s="182"/>
      <c r="G298" s="183"/>
      <c r="M298" s="179" t="s">
        <v>400</v>
      </c>
      <c r="O298" s="170"/>
    </row>
    <row r="299" spans="1:104" ht="22.5" x14ac:dyDescent="0.2">
      <c r="A299" s="178"/>
      <c r="B299" s="180"/>
      <c r="C299" s="227" t="s">
        <v>393</v>
      </c>
      <c r="D299" s="228"/>
      <c r="E299" s="181">
        <v>618.62720000000002</v>
      </c>
      <c r="F299" s="182"/>
      <c r="G299" s="183"/>
      <c r="M299" s="179" t="s">
        <v>393</v>
      </c>
      <c r="O299" s="170"/>
    </row>
    <row r="300" spans="1:104" ht="33.75" x14ac:dyDescent="0.2">
      <c r="A300" s="178"/>
      <c r="B300" s="180"/>
      <c r="C300" s="227" t="s">
        <v>394</v>
      </c>
      <c r="D300" s="228"/>
      <c r="E300" s="181">
        <v>18.448</v>
      </c>
      <c r="F300" s="182"/>
      <c r="G300" s="183"/>
      <c r="M300" s="179" t="s">
        <v>394</v>
      </c>
      <c r="O300" s="170"/>
    </row>
    <row r="301" spans="1:104" x14ac:dyDescent="0.2">
      <c r="A301" s="178"/>
      <c r="B301" s="180"/>
      <c r="C301" s="227" t="s">
        <v>401</v>
      </c>
      <c r="D301" s="228"/>
      <c r="E301" s="181">
        <v>17.632000000000001</v>
      </c>
      <c r="F301" s="182"/>
      <c r="G301" s="183"/>
      <c r="M301" s="179" t="s">
        <v>401</v>
      </c>
      <c r="O301" s="170"/>
    </row>
    <row r="302" spans="1:104" ht="22.5" x14ac:dyDescent="0.2">
      <c r="A302" s="171">
        <v>79</v>
      </c>
      <c r="B302" s="172" t="s">
        <v>402</v>
      </c>
      <c r="C302" s="173" t="s">
        <v>403</v>
      </c>
      <c r="D302" s="174" t="s">
        <v>84</v>
      </c>
      <c r="E302" s="175">
        <v>654.70709999999997</v>
      </c>
      <c r="F302" s="175"/>
      <c r="G302" s="176">
        <f>E302*F302</f>
        <v>0</v>
      </c>
      <c r="O302" s="170">
        <v>2</v>
      </c>
      <c r="AA302" s="146">
        <v>1</v>
      </c>
      <c r="AB302" s="146">
        <v>7</v>
      </c>
      <c r="AC302" s="146">
        <v>7</v>
      </c>
      <c r="AZ302" s="146">
        <v>2</v>
      </c>
      <c r="BA302" s="146">
        <f>IF(AZ302=1,G302,0)</f>
        <v>0</v>
      </c>
      <c r="BB302" s="146">
        <f>IF(AZ302=2,G302,0)</f>
        <v>0</v>
      </c>
      <c r="BC302" s="146">
        <f>IF(AZ302=3,G302,0)</f>
        <v>0</v>
      </c>
      <c r="BD302" s="146">
        <f>IF(AZ302=4,G302,0)</f>
        <v>0</v>
      </c>
      <c r="BE302" s="146">
        <f>IF(AZ302=5,G302,0)</f>
        <v>0</v>
      </c>
      <c r="CA302" s="177">
        <v>1</v>
      </c>
      <c r="CB302" s="177">
        <v>7</v>
      </c>
      <c r="CZ302" s="146">
        <v>0</v>
      </c>
    </row>
    <row r="303" spans="1:104" ht="22.5" x14ac:dyDescent="0.2">
      <c r="A303" s="178"/>
      <c r="B303" s="180"/>
      <c r="C303" s="227" t="s">
        <v>393</v>
      </c>
      <c r="D303" s="228"/>
      <c r="E303" s="181">
        <v>618.62720000000002</v>
      </c>
      <c r="F303" s="182"/>
      <c r="G303" s="183"/>
      <c r="M303" s="179" t="s">
        <v>393</v>
      </c>
      <c r="O303" s="170"/>
    </row>
    <row r="304" spans="1:104" ht="33.75" x14ac:dyDescent="0.2">
      <c r="A304" s="178"/>
      <c r="B304" s="180"/>
      <c r="C304" s="227" t="s">
        <v>394</v>
      </c>
      <c r="D304" s="228"/>
      <c r="E304" s="181">
        <v>18.448</v>
      </c>
      <c r="F304" s="182"/>
      <c r="G304" s="183"/>
      <c r="M304" s="179" t="s">
        <v>394</v>
      </c>
      <c r="O304" s="170"/>
    </row>
    <row r="305" spans="1:104" x14ac:dyDescent="0.2">
      <c r="A305" s="178"/>
      <c r="B305" s="180"/>
      <c r="C305" s="227" t="s">
        <v>401</v>
      </c>
      <c r="D305" s="228"/>
      <c r="E305" s="181">
        <v>17.632000000000001</v>
      </c>
      <c r="F305" s="182"/>
      <c r="G305" s="183"/>
      <c r="M305" s="179" t="s">
        <v>401</v>
      </c>
      <c r="O305" s="170"/>
    </row>
    <row r="306" spans="1:104" ht="22.5" x14ac:dyDescent="0.2">
      <c r="A306" s="171">
        <v>80</v>
      </c>
      <c r="B306" s="172" t="s">
        <v>404</v>
      </c>
      <c r="C306" s="173" t="s">
        <v>405</v>
      </c>
      <c r="D306" s="174" t="s">
        <v>111</v>
      </c>
      <c r="E306" s="175">
        <v>3</v>
      </c>
      <c r="F306" s="175"/>
      <c r="G306" s="176">
        <f>E306*F306</f>
        <v>0</v>
      </c>
      <c r="O306" s="170">
        <v>2</v>
      </c>
      <c r="AA306" s="146">
        <v>1</v>
      </c>
      <c r="AB306" s="146">
        <v>7</v>
      </c>
      <c r="AC306" s="146">
        <v>7</v>
      </c>
      <c r="AZ306" s="146">
        <v>2</v>
      </c>
      <c r="BA306" s="146">
        <f>IF(AZ306=1,G306,0)</f>
        <v>0</v>
      </c>
      <c r="BB306" s="146">
        <f>IF(AZ306=2,G306,0)</f>
        <v>0</v>
      </c>
      <c r="BC306" s="146">
        <f>IF(AZ306=3,G306,0)</f>
        <v>0</v>
      </c>
      <c r="BD306" s="146">
        <f>IF(AZ306=4,G306,0)</f>
        <v>0</v>
      </c>
      <c r="BE306" s="146">
        <f>IF(AZ306=5,G306,0)</f>
        <v>0</v>
      </c>
      <c r="CA306" s="177">
        <v>1</v>
      </c>
      <c r="CB306" s="177">
        <v>7</v>
      </c>
      <c r="CZ306" s="146">
        <v>2.0000000000000001E-4</v>
      </c>
    </row>
    <row r="307" spans="1:104" x14ac:dyDescent="0.2">
      <c r="A307" s="178"/>
      <c r="B307" s="180"/>
      <c r="C307" s="227" t="s">
        <v>406</v>
      </c>
      <c r="D307" s="228"/>
      <c r="E307" s="181">
        <v>3</v>
      </c>
      <c r="F307" s="182"/>
      <c r="G307" s="183"/>
      <c r="M307" s="179" t="s">
        <v>406</v>
      </c>
      <c r="O307" s="170"/>
    </row>
    <row r="308" spans="1:104" x14ac:dyDescent="0.2">
      <c r="A308" s="171">
        <v>81</v>
      </c>
      <c r="B308" s="172" t="s">
        <v>407</v>
      </c>
      <c r="C308" s="173" t="s">
        <v>408</v>
      </c>
      <c r="D308" s="174" t="s">
        <v>84</v>
      </c>
      <c r="E308" s="175">
        <v>741.83640000000003</v>
      </c>
      <c r="F308" s="175"/>
      <c r="G308" s="176">
        <f>E308*F308</f>
        <v>0</v>
      </c>
      <c r="O308" s="170">
        <v>2</v>
      </c>
      <c r="AA308" s="146">
        <v>3</v>
      </c>
      <c r="AB308" s="146">
        <v>7</v>
      </c>
      <c r="AC308" s="146">
        <v>62852310</v>
      </c>
      <c r="AZ308" s="146">
        <v>2</v>
      </c>
      <c r="BA308" s="146">
        <f>IF(AZ308=1,G308,0)</f>
        <v>0</v>
      </c>
      <c r="BB308" s="146">
        <f>IF(AZ308=2,G308,0)</f>
        <v>0</v>
      </c>
      <c r="BC308" s="146">
        <f>IF(AZ308=3,G308,0)</f>
        <v>0</v>
      </c>
      <c r="BD308" s="146">
        <f>IF(AZ308=4,G308,0)</f>
        <v>0</v>
      </c>
      <c r="BE308" s="146">
        <f>IF(AZ308=5,G308,0)</f>
        <v>0</v>
      </c>
      <c r="CA308" s="177">
        <v>3</v>
      </c>
      <c r="CB308" s="177">
        <v>7</v>
      </c>
      <c r="CZ308" s="146">
        <v>4.0000000000000001E-3</v>
      </c>
    </row>
    <row r="309" spans="1:104" ht="22.5" x14ac:dyDescent="0.2">
      <c r="A309" s="178"/>
      <c r="B309" s="180"/>
      <c r="C309" s="227" t="s">
        <v>409</v>
      </c>
      <c r="D309" s="228"/>
      <c r="E309" s="181">
        <v>711.4212</v>
      </c>
      <c r="F309" s="182"/>
      <c r="G309" s="183"/>
      <c r="M309" s="179" t="s">
        <v>409</v>
      </c>
      <c r="O309" s="170"/>
    </row>
    <row r="310" spans="1:104" ht="33.75" x14ac:dyDescent="0.2">
      <c r="A310" s="178"/>
      <c r="B310" s="180"/>
      <c r="C310" s="227" t="s">
        <v>410</v>
      </c>
      <c r="D310" s="228"/>
      <c r="E310" s="181">
        <v>21.215199999999999</v>
      </c>
      <c r="F310" s="182"/>
      <c r="G310" s="183"/>
      <c r="M310" s="179" t="s">
        <v>410</v>
      </c>
      <c r="O310" s="170"/>
    </row>
    <row r="311" spans="1:104" x14ac:dyDescent="0.2">
      <c r="A311" s="178"/>
      <c r="B311" s="180"/>
      <c r="C311" s="227" t="s">
        <v>411</v>
      </c>
      <c r="D311" s="228"/>
      <c r="E311" s="181">
        <v>9.1999999999999993</v>
      </c>
      <c r="F311" s="182"/>
      <c r="G311" s="183"/>
      <c r="M311" s="179" t="s">
        <v>411</v>
      </c>
      <c r="O311" s="170"/>
    </row>
    <row r="312" spans="1:104" x14ac:dyDescent="0.2">
      <c r="A312" s="171">
        <v>82</v>
      </c>
      <c r="B312" s="172" t="s">
        <v>412</v>
      </c>
      <c r="C312" s="173" t="s">
        <v>413</v>
      </c>
      <c r="D312" s="174" t="s">
        <v>84</v>
      </c>
      <c r="E312" s="175">
        <v>720.17790000000002</v>
      </c>
      <c r="F312" s="175"/>
      <c r="G312" s="176">
        <f>E312*F312</f>
        <v>0</v>
      </c>
      <c r="O312" s="170">
        <v>2</v>
      </c>
      <c r="AA312" s="146">
        <v>3</v>
      </c>
      <c r="AB312" s="146">
        <v>7</v>
      </c>
      <c r="AC312" s="146">
        <v>69366058</v>
      </c>
      <c r="AZ312" s="146">
        <v>2</v>
      </c>
      <c r="BA312" s="146">
        <f>IF(AZ312=1,G312,0)</f>
        <v>0</v>
      </c>
      <c r="BB312" s="146">
        <f>IF(AZ312=2,G312,0)</f>
        <v>0</v>
      </c>
      <c r="BC312" s="146">
        <f>IF(AZ312=3,G312,0)</f>
        <v>0</v>
      </c>
      <c r="BD312" s="146">
        <f>IF(AZ312=4,G312,0)</f>
        <v>0</v>
      </c>
      <c r="BE312" s="146">
        <f>IF(AZ312=5,G312,0)</f>
        <v>0</v>
      </c>
      <c r="CA312" s="177">
        <v>3</v>
      </c>
      <c r="CB312" s="177">
        <v>7</v>
      </c>
      <c r="CZ312" s="146">
        <v>5.0000000000000001E-4</v>
      </c>
    </row>
    <row r="313" spans="1:104" ht="22.5" x14ac:dyDescent="0.2">
      <c r="A313" s="178"/>
      <c r="B313" s="180"/>
      <c r="C313" s="227" t="s">
        <v>414</v>
      </c>
      <c r="D313" s="228"/>
      <c r="E313" s="181">
        <v>680.48990000000003</v>
      </c>
      <c r="F313" s="182"/>
      <c r="G313" s="183"/>
      <c r="M313" s="179" t="s">
        <v>414</v>
      </c>
      <c r="O313" s="170"/>
    </row>
    <row r="314" spans="1:104" ht="33.75" x14ac:dyDescent="0.2">
      <c r="A314" s="178"/>
      <c r="B314" s="180"/>
      <c r="C314" s="227" t="s">
        <v>415</v>
      </c>
      <c r="D314" s="228"/>
      <c r="E314" s="181">
        <v>20.2928</v>
      </c>
      <c r="F314" s="182"/>
      <c r="G314" s="183"/>
      <c r="M314" s="179" t="s">
        <v>415</v>
      </c>
      <c r="O314" s="170"/>
    </row>
    <row r="315" spans="1:104" x14ac:dyDescent="0.2">
      <c r="A315" s="178"/>
      <c r="B315" s="180"/>
      <c r="C315" s="227" t="s">
        <v>416</v>
      </c>
      <c r="D315" s="228"/>
      <c r="E315" s="181">
        <v>19.395199999999999</v>
      </c>
      <c r="F315" s="182"/>
      <c r="G315" s="183"/>
      <c r="M315" s="179" t="s">
        <v>416</v>
      </c>
      <c r="O315" s="170"/>
    </row>
    <row r="316" spans="1:104" x14ac:dyDescent="0.2">
      <c r="A316" s="171">
        <v>83</v>
      </c>
      <c r="B316" s="172" t="s">
        <v>417</v>
      </c>
      <c r="C316" s="173" t="s">
        <v>418</v>
      </c>
      <c r="D316" s="174" t="s">
        <v>375</v>
      </c>
      <c r="E316" s="175">
        <v>5.6659143900000002</v>
      </c>
      <c r="F316" s="175"/>
      <c r="G316" s="176">
        <f>E316*F316</f>
        <v>0</v>
      </c>
      <c r="O316" s="170">
        <v>2</v>
      </c>
      <c r="AA316" s="146">
        <v>7</v>
      </c>
      <c r="AB316" s="146">
        <v>1001</v>
      </c>
      <c r="AC316" s="146">
        <v>5</v>
      </c>
      <c r="AZ316" s="146">
        <v>2</v>
      </c>
      <c r="BA316" s="146">
        <f>IF(AZ316=1,G316,0)</f>
        <v>0</v>
      </c>
      <c r="BB316" s="146">
        <f>IF(AZ316=2,G316,0)</f>
        <v>0</v>
      </c>
      <c r="BC316" s="146">
        <f>IF(AZ316=3,G316,0)</f>
        <v>0</v>
      </c>
      <c r="BD316" s="146">
        <f>IF(AZ316=4,G316,0)</f>
        <v>0</v>
      </c>
      <c r="BE316" s="146">
        <f>IF(AZ316=5,G316,0)</f>
        <v>0</v>
      </c>
      <c r="CA316" s="177">
        <v>7</v>
      </c>
      <c r="CB316" s="177">
        <v>1001</v>
      </c>
      <c r="CZ316" s="146">
        <v>0</v>
      </c>
    </row>
    <row r="317" spans="1:104" x14ac:dyDescent="0.2">
      <c r="A317" s="184"/>
      <c r="B317" s="185" t="s">
        <v>77</v>
      </c>
      <c r="C317" s="186" t="str">
        <f>CONCATENATE(B284," ",C284)</f>
        <v>712 Živičné krytiny</v>
      </c>
      <c r="D317" s="187"/>
      <c r="E317" s="188"/>
      <c r="F317" s="189"/>
      <c r="G317" s="190">
        <f>SUM(G284:G316)</f>
        <v>0</v>
      </c>
      <c r="O317" s="170">
        <v>4</v>
      </c>
      <c r="BA317" s="191">
        <f>SUM(BA284:BA316)</f>
        <v>0</v>
      </c>
      <c r="BB317" s="191">
        <f>SUM(BB284:BB316)</f>
        <v>0</v>
      </c>
      <c r="BC317" s="191">
        <f>SUM(BC284:BC316)</f>
        <v>0</v>
      </c>
      <c r="BD317" s="191">
        <f>SUM(BD284:BD316)</f>
        <v>0</v>
      </c>
      <c r="BE317" s="191">
        <f>SUM(BE284:BE316)</f>
        <v>0</v>
      </c>
    </row>
    <row r="318" spans="1:104" x14ac:dyDescent="0.2">
      <c r="A318" s="163" t="s">
        <v>74</v>
      </c>
      <c r="B318" s="164" t="s">
        <v>419</v>
      </c>
      <c r="C318" s="165" t="s">
        <v>420</v>
      </c>
      <c r="D318" s="166"/>
      <c r="E318" s="167"/>
      <c r="F318" s="167"/>
      <c r="G318" s="168"/>
      <c r="H318" s="169"/>
      <c r="I318" s="169"/>
      <c r="O318" s="170">
        <v>1</v>
      </c>
    </row>
    <row r="319" spans="1:104" x14ac:dyDescent="0.2">
      <c r="A319" s="171">
        <v>84</v>
      </c>
      <c r="B319" s="172" t="s">
        <v>421</v>
      </c>
      <c r="C319" s="173" t="s">
        <v>422</v>
      </c>
      <c r="D319" s="174" t="s">
        <v>84</v>
      </c>
      <c r="E319" s="175">
        <v>18.448</v>
      </c>
      <c r="F319" s="175"/>
      <c r="G319" s="176">
        <f>E319*F319</f>
        <v>0</v>
      </c>
      <c r="O319" s="170">
        <v>2</v>
      </c>
      <c r="AA319" s="146">
        <v>1</v>
      </c>
      <c r="AB319" s="146">
        <v>7</v>
      </c>
      <c r="AC319" s="146">
        <v>7</v>
      </c>
      <c r="AZ319" s="146">
        <v>2</v>
      </c>
      <c r="BA319" s="146">
        <f>IF(AZ319=1,G319,0)</f>
        <v>0</v>
      </c>
      <c r="BB319" s="146">
        <f>IF(AZ319=2,G319,0)</f>
        <v>0</v>
      </c>
      <c r="BC319" s="146">
        <f>IF(AZ319=3,G319,0)</f>
        <v>0</v>
      </c>
      <c r="BD319" s="146">
        <f>IF(AZ319=4,G319,0)</f>
        <v>0</v>
      </c>
      <c r="BE319" s="146">
        <f>IF(AZ319=5,G319,0)</f>
        <v>0</v>
      </c>
      <c r="CA319" s="177">
        <v>1</v>
      </c>
      <c r="CB319" s="177">
        <v>7</v>
      </c>
      <c r="CZ319" s="146">
        <v>0</v>
      </c>
    </row>
    <row r="320" spans="1:104" ht="33.75" x14ac:dyDescent="0.2">
      <c r="A320" s="178"/>
      <c r="B320" s="180"/>
      <c r="C320" s="227" t="s">
        <v>423</v>
      </c>
      <c r="D320" s="228"/>
      <c r="E320" s="181">
        <v>18.448</v>
      </c>
      <c r="F320" s="182"/>
      <c r="G320" s="183"/>
      <c r="M320" s="179" t="s">
        <v>423</v>
      </c>
      <c r="O320" s="170"/>
    </row>
    <row r="321" spans="1:104" ht="22.5" x14ac:dyDescent="0.2">
      <c r="A321" s="171">
        <v>85</v>
      </c>
      <c r="B321" s="172" t="s">
        <v>424</v>
      </c>
      <c r="C321" s="173" t="s">
        <v>425</v>
      </c>
      <c r="D321" s="174" t="s">
        <v>84</v>
      </c>
      <c r="E321" s="175">
        <v>17.632000000000001</v>
      </c>
      <c r="F321" s="175"/>
      <c r="G321" s="176">
        <f>E321*F321</f>
        <v>0</v>
      </c>
      <c r="O321" s="170">
        <v>2</v>
      </c>
      <c r="AA321" s="146">
        <v>1</v>
      </c>
      <c r="AB321" s="146">
        <v>7</v>
      </c>
      <c r="AC321" s="146">
        <v>7</v>
      </c>
      <c r="AZ321" s="146">
        <v>2</v>
      </c>
      <c r="BA321" s="146">
        <f>IF(AZ321=1,G321,0)</f>
        <v>0</v>
      </c>
      <c r="BB321" s="146">
        <f>IF(AZ321=2,G321,0)</f>
        <v>0</v>
      </c>
      <c r="BC321" s="146">
        <f>IF(AZ321=3,G321,0)</f>
        <v>0</v>
      </c>
      <c r="BD321" s="146">
        <f>IF(AZ321=4,G321,0)</f>
        <v>0</v>
      </c>
      <c r="BE321" s="146">
        <f>IF(AZ321=5,G321,0)</f>
        <v>0</v>
      </c>
      <c r="CA321" s="177">
        <v>1</v>
      </c>
      <c r="CB321" s="177">
        <v>7</v>
      </c>
      <c r="CZ321" s="146">
        <v>2.2899999999999999E-3</v>
      </c>
    </row>
    <row r="322" spans="1:104" x14ac:dyDescent="0.2">
      <c r="A322" s="178"/>
      <c r="B322" s="180"/>
      <c r="C322" s="227" t="s">
        <v>426</v>
      </c>
      <c r="D322" s="228"/>
      <c r="E322" s="181">
        <v>17.632000000000001</v>
      </c>
      <c r="F322" s="182"/>
      <c r="G322" s="183"/>
      <c r="M322" s="179" t="s">
        <v>426</v>
      </c>
      <c r="O322" s="170"/>
    </row>
    <row r="323" spans="1:104" ht="22.5" x14ac:dyDescent="0.2">
      <c r="A323" s="171">
        <v>86</v>
      </c>
      <c r="B323" s="172" t="s">
        <v>427</v>
      </c>
      <c r="C323" s="173" t="s">
        <v>428</v>
      </c>
      <c r="D323" s="174" t="s">
        <v>84</v>
      </c>
      <c r="E323" s="175">
        <v>618.62720000000002</v>
      </c>
      <c r="F323" s="175"/>
      <c r="G323" s="176">
        <f>E323*F323</f>
        <v>0</v>
      </c>
      <c r="O323" s="170">
        <v>2</v>
      </c>
      <c r="AA323" s="146">
        <v>1</v>
      </c>
      <c r="AB323" s="146">
        <v>7</v>
      </c>
      <c r="AC323" s="146">
        <v>7</v>
      </c>
      <c r="AZ323" s="146">
        <v>2</v>
      </c>
      <c r="BA323" s="146">
        <f>IF(AZ323=1,G323,0)</f>
        <v>0</v>
      </c>
      <c r="BB323" s="146">
        <f>IF(AZ323=2,G323,0)</f>
        <v>0</v>
      </c>
      <c r="BC323" s="146">
        <f>IF(AZ323=3,G323,0)</f>
        <v>0</v>
      </c>
      <c r="BD323" s="146">
        <f>IF(AZ323=4,G323,0)</f>
        <v>0</v>
      </c>
      <c r="BE323" s="146">
        <f>IF(AZ323=5,G323,0)</f>
        <v>0</v>
      </c>
      <c r="CA323" s="177">
        <v>1</v>
      </c>
      <c r="CB323" s="177">
        <v>7</v>
      </c>
      <c r="CZ323" s="146">
        <v>3.3E-4</v>
      </c>
    </row>
    <row r="324" spans="1:104" ht="22.5" x14ac:dyDescent="0.2">
      <c r="A324" s="178"/>
      <c r="B324" s="180"/>
      <c r="C324" s="227" t="s">
        <v>393</v>
      </c>
      <c r="D324" s="228"/>
      <c r="E324" s="181">
        <v>618.62720000000002</v>
      </c>
      <c r="F324" s="182"/>
      <c r="G324" s="183"/>
      <c r="M324" s="179" t="s">
        <v>393</v>
      </c>
      <c r="O324" s="170"/>
    </row>
    <row r="325" spans="1:104" x14ac:dyDescent="0.2">
      <c r="A325" s="171">
        <v>87</v>
      </c>
      <c r="B325" s="172" t="s">
        <v>429</v>
      </c>
      <c r="C325" s="173" t="s">
        <v>430</v>
      </c>
      <c r="D325" s="174" t="s">
        <v>88</v>
      </c>
      <c r="E325" s="175">
        <v>141.45249999999999</v>
      </c>
      <c r="F325" s="175"/>
      <c r="G325" s="176">
        <f>E325*F325</f>
        <v>0</v>
      </c>
      <c r="O325" s="170">
        <v>2</v>
      </c>
      <c r="AA325" s="146">
        <v>3</v>
      </c>
      <c r="AB325" s="146">
        <v>7</v>
      </c>
      <c r="AC325" s="146">
        <v>28375705</v>
      </c>
      <c r="AZ325" s="146">
        <v>2</v>
      </c>
      <c r="BA325" s="146">
        <f>IF(AZ325=1,G325,0)</f>
        <v>0</v>
      </c>
      <c r="BB325" s="146">
        <f>IF(AZ325=2,G325,0)</f>
        <v>0</v>
      </c>
      <c r="BC325" s="146">
        <f>IF(AZ325=3,G325,0)</f>
        <v>0</v>
      </c>
      <c r="BD325" s="146">
        <f>IF(AZ325=4,G325,0)</f>
        <v>0</v>
      </c>
      <c r="BE325" s="146">
        <f>IF(AZ325=5,G325,0)</f>
        <v>0</v>
      </c>
      <c r="CA325" s="177">
        <v>3</v>
      </c>
      <c r="CB325" s="177">
        <v>7</v>
      </c>
      <c r="CZ325" s="146">
        <v>2.5000000000000001E-2</v>
      </c>
    </row>
    <row r="326" spans="1:104" ht="22.5" x14ac:dyDescent="0.2">
      <c r="A326" s="178"/>
      <c r="B326" s="180"/>
      <c r="C326" s="227" t="s">
        <v>431</v>
      </c>
      <c r="D326" s="228"/>
      <c r="E326" s="181">
        <v>142.90289999999999</v>
      </c>
      <c r="F326" s="182"/>
      <c r="G326" s="183"/>
      <c r="M326" s="179" t="s">
        <v>431</v>
      </c>
      <c r="O326" s="170"/>
    </row>
    <row r="327" spans="1:104" ht="22.5" x14ac:dyDescent="0.2">
      <c r="A327" s="178"/>
      <c r="B327" s="180"/>
      <c r="C327" s="227" t="s">
        <v>432</v>
      </c>
      <c r="D327" s="228"/>
      <c r="E327" s="181">
        <v>-16.490200000000002</v>
      </c>
      <c r="F327" s="182"/>
      <c r="G327" s="183"/>
      <c r="M327" s="179" t="s">
        <v>432</v>
      </c>
      <c r="O327" s="170"/>
    </row>
    <row r="328" spans="1:104" x14ac:dyDescent="0.2">
      <c r="A328" s="178"/>
      <c r="B328" s="180"/>
      <c r="C328" s="227" t="s">
        <v>433</v>
      </c>
      <c r="D328" s="228"/>
      <c r="E328" s="181">
        <v>10.4937</v>
      </c>
      <c r="F328" s="182"/>
      <c r="G328" s="183"/>
      <c r="M328" s="179" t="s">
        <v>433</v>
      </c>
      <c r="O328" s="170"/>
    </row>
    <row r="329" spans="1:104" ht="22.5" x14ac:dyDescent="0.2">
      <c r="A329" s="178"/>
      <c r="B329" s="180"/>
      <c r="C329" s="227" t="s">
        <v>434</v>
      </c>
      <c r="D329" s="228"/>
      <c r="E329" s="181">
        <v>2.2216</v>
      </c>
      <c r="F329" s="182"/>
      <c r="G329" s="183"/>
      <c r="M329" s="179" t="s">
        <v>434</v>
      </c>
      <c r="O329" s="170"/>
    </row>
    <row r="330" spans="1:104" ht="33.75" x14ac:dyDescent="0.2">
      <c r="A330" s="178"/>
      <c r="B330" s="180"/>
      <c r="C330" s="227" t="s">
        <v>435</v>
      </c>
      <c r="D330" s="228"/>
      <c r="E330" s="181">
        <v>2.3243999999999998</v>
      </c>
      <c r="F330" s="182"/>
      <c r="G330" s="183"/>
      <c r="M330" s="179" t="s">
        <v>435</v>
      </c>
      <c r="O330" s="170"/>
    </row>
    <row r="331" spans="1:104" ht="22.5" x14ac:dyDescent="0.2">
      <c r="A331" s="171">
        <v>88</v>
      </c>
      <c r="B331" s="172" t="s">
        <v>436</v>
      </c>
      <c r="C331" s="173" t="s">
        <v>437</v>
      </c>
      <c r="D331" s="174" t="s">
        <v>84</v>
      </c>
      <c r="E331" s="175">
        <v>74.955299999999994</v>
      </c>
      <c r="F331" s="175"/>
      <c r="G331" s="176">
        <f>E331*F331</f>
        <v>0</v>
      </c>
      <c r="O331" s="170">
        <v>2</v>
      </c>
      <c r="AA331" s="146">
        <v>3</v>
      </c>
      <c r="AB331" s="146">
        <v>7</v>
      </c>
      <c r="AC331" s="146" t="s">
        <v>436</v>
      </c>
      <c r="AZ331" s="146">
        <v>2</v>
      </c>
      <c r="BA331" s="146">
        <f>IF(AZ331=1,G331,0)</f>
        <v>0</v>
      </c>
      <c r="BB331" s="146">
        <f>IF(AZ331=2,G331,0)</f>
        <v>0</v>
      </c>
      <c r="BC331" s="146">
        <f>IF(AZ331=3,G331,0)</f>
        <v>0</v>
      </c>
      <c r="BD331" s="146">
        <f>IF(AZ331=4,G331,0)</f>
        <v>0</v>
      </c>
      <c r="BE331" s="146">
        <f>IF(AZ331=5,G331,0)</f>
        <v>0</v>
      </c>
      <c r="CA331" s="177">
        <v>3</v>
      </c>
      <c r="CB331" s="177">
        <v>7</v>
      </c>
      <c r="CZ331" s="146">
        <v>2.8E-3</v>
      </c>
    </row>
    <row r="332" spans="1:104" ht="22.5" x14ac:dyDescent="0.2">
      <c r="A332" s="178"/>
      <c r="B332" s="180"/>
      <c r="C332" s="227" t="s">
        <v>438</v>
      </c>
      <c r="D332" s="228"/>
      <c r="E332" s="181">
        <v>74.955299999999994</v>
      </c>
      <c r="F332" s="182"/>
      <c r="G332" s="183"/>
      <c r="M332" s="179" t="s">
        <v>438</v>
      </c>
      <c r="O332" s="170"/>
    </row>
    <row r="333" spans="1:104" x14ac:dyDescent="0.2">
      <c r="A333" s="171">
        <v>89</v>
      </c>
      <c r="B333" s="172" t="s">
        <v>439</v>
      </c>
      <c r="C333" s="173" t="s">
        <v>440</v>
      </c>
      <c r="D333" s="174" t="s">
        <v>375</v>
      </c>
      <c r="E333" s="175">
        <v>3.9907115960000001</v>
      </c>
      <c r="F333" s="175"/>
      <c r="G333" s="176">
        <f>E333*F333</f>
        <v>0</v>
      </c>
      <c r="O333" s="170">
        <v>2</v>
      </c>
      <c r="AA333" s="146">
        <v>7</v>
      </c>
      <c r="AB333" s="146">
        <v>1001</v>
      </c>
      <c r="AC333" s="146">
        <v>5</v>
      </c>
      <c r="AZ333" s="146">
        <v>2</v>
      </c>
      <c r="BA333" s="146">
        <f>IF(AZ333=1,G333,0)</f>
        <v>0</v>
      </c>
      <c r="BB333" s="146">
        <f>IF(AZ333=2,G333,0)</f>
        <v>0</v>
      </c>
      <c r="BC333" s="146">
        <f>IF(AZ333=3,G333,0)</f>
        <v>0</v>
      </c>
      <c r="BD333" s="146">
        <f>IF(AZ333=4,G333,0)</f>
        <v>0</v>
      </c>
      <c r="BE333" s="146">
        <f>IF(AZ333=5,G333,0)</f>
        <v>0</v>
      </c>
      <c r="CA333" s="177">
        <v>7</v>
      </c>
      <c r="CB333" s="177">
        <v>1001</v>
      </c>
      <c r="CZ333" s="146">
        <v>0</v>
      </c>
    </row>
    <row r="334" spans="1:104" x14ac:dyDescent="0.2">
      <c r="A334" s="184"/>
      <c r="B334" s="185" t="s">
        <v>77</v>
      </c>
      <c r="C334" s="186" t="str">
        <f>CONCATENATE(B318," ",C318)</f>
        <v>713 Izolace tepelné</v>
      </c>
      <c r="D334" s="187"/>
      <c r="E334" s="188"/>
      <c r="F334" s="189"/>
      <c r="G334" s="190">
        <f>SUM(G318:G333)</f>
        <v>0</v>
      </c>
      <c r="O334" s="170">
        <v>4</v>
      </c>
      <c r="BA334" s="191">
        <f>SUM(BA318:BA333)</f>
        <v>0</v>
      </c>
      <c r="BB334" s="191">
        <f>SUM(BB318:BB333)</f>
        <v>0</v>
      </c>
      <c r="BC334" s="191">
        <f>SUM(BC318:BC333)</f>
        <v>0</v>
      </c>
      <c r="BD334" s="191">
        <f>SUM(BD318:BD333)</f>
        <v>0</v>
      </c>
      <c r="BE334" s="191">
        <f>SUM(BE318:BE333)</f>
        <v>0</v>
      </c>
    </row>
    <row r="335" spans="1:104" x14ac:dyDescent="0.2">
      <c r="A335" s="163" t="s">
        <v>74</v>
      </c>
      <c r="B335" s="164" t="s">
        <v>441</v>
      </c>
      <c r="C335" s="165" t="s">
        <v>442</v>
      </c>
      <c r="D335" s="166"/>
      <c r="E335" s="167"/>
      <c r="F335" s="167"/>
      <c r="G335" s="168"/>
      <c r="H335" s="169"/>
      <c r="I335" s="169"/>
      <c r="O335" s="170">
        <v>1</v>
      </c>
    </row>
    <row r="336" spans="1:104" ht="22.5" x14ac:dyDescent="0.2">
      <c r="A336" s="171">
        <v>90</v>
      </c>
      <c r="B336" s="172" t="s">
        <v>443</v>
      </c>
      <c r="C336" s="173" t="s">
        <v>644</v>
      </c>
      <c r="D336" s="174" t="s">
        <v>444</v>
      </c>
      <c r="E336" s="175">
        <v>1</v>
      </c>
      <c r="F336" s="175"/>
      <c r="G336" s="176">
        <f>E336*F336</f>
        <v>0</v>
      </c>
      <c r="O336" s="170">
        <v>2</v>
      </c>
      <c r="AA336" s="146">
        <v>1</v>
      </c>
      <c r="AB336" s="146">
        <v>7</v>
      </c>
      <c r="AC336" s="146">
        <v>7</v>
      </c>
      <c r="AZ336" s="146">
        <v>2</v>
      </c>
      <c r="BA336" s="146">
        <f>IF(AZ336=1,G336,0)</f>
        <v>0</v>
      </c>
      <c r="BB336" s="146">
        <f>IF(AZ336=2,G336,0)</f>
        <v>0</v>
      </c>
      <c r="BC336" s="146">
        <f>IF(AZ336=3,G336,0)</f>
        <v>0</v>
      </c>
      <c r="BD336" s="146">
        <f>IF(AZ336=4,G336,0)</f>
        <v>0</v>
      </c>
      <c r="BE336" s="146">
        <f>IF(AZ336=5,G336,0)</f>
        <v>0</v>
      </c>
      <c r="CA336" s="177">
        <v>1</v>
      </c>
      <c r="CB336" s="177">
        <v>7</v>
      </c>
      <c r="CZ336" s="146">
        <v>0</v>
      </c>
    </row>
    <row r="337" spans="1:104" ht="22.5" x14ac:dyDescent="0.2">
      <c r="A337" s="171">
        <v>91</v>
      </c>
      <c r="B337" s="172" t="s">
        <v>637</v>
      </c>
      <c r="C337" s="173" t="s">
        <v>638</v>
      </c>
      <c r="D337" s="174" t="s">
        <v>451</v>
      </c>
      <c r="E337" s="175">
        <v>1</v>
      </c>
      <c r="F337" s="175"/>
      <c r="G337" s="176">
        <f>E337*F337</f>
        <v>0</v>
      </c>
      <c r="O337" s="170">
        <v>4</v>
      </c>
      <c r="BA337" s="191">
        <f>SUM(BA335:BA336)</f>
        <v>0</v>
      </c>
      <c r="BB337" s="191">
        <f>SUM(BB335:BB336)</f>
        <v>0</v>
      </c>
      <c r="BC337" s="191">
        <f>SUM(BC335:BC336)</f>
        <v>0</v>
      </c>
      <c r="BD337" s="191">
        <f>SUM(BD335:BD336)</f>
        <v>0</v>
      </c>
      <c r="BE337" s="191">
        <f>SUM(BE335:BE336)</f>
        <v>0</v>
      </c>
    </row>
    <row r="338" spans="1:104" x14ac:dyDescent="0.2">
      <c r="A338" s="184"/>
      <c r="B338" s="185" t="s">
        <v>77</v>
      </c>
      <c r="C338" s="186" t="str">
        <f>CONCATENATE(B335," ",C335)</f>
        <v>721 Vnitřní kanalizace</v>
      </c>
      <c r="D338" s="187"/>
      <c r="E338" s="188"/>
      <c r="F338" s="189"/>
      <c r="G338" s="190">
        <f>SUM(G335:G337)</f>
        <v>0</v>
      </c>
      <c r="H338" s="169"/>
      <c r="I338" s="169"/>
      <c r="O338" s="170">
        <v>1</v>
      </c>
    </row>
    <row r="339" spans="1:104" x14ac:dyDescent="0.2">
      <c r="A339" s="163" t="s">
        <v>74</v>
      </c>
      <c r="B339" s="164" t="s">
        <v>446</v>
      </c>
      <c r="C339" s="165" t="s">
        <v>447</v>
      </c>
      <c r="D339" s="166"/>
      <c r="E339" s="167"/>
      <c r="F339" s="167"/>
      <c r="G339" s="168"/>
      <c r="O339" s="170">
        <v>2</v>
      </c>
      <c r="AA339" s="146">
        <v>1</v>
      </c>
      <c r="AB339" s="146">
        <v>7</v>
      </c>
      <c r="AC339" s="146">
        <v>7</v>
      </c>
      <c r="AZ339" s="146">
        <v>2</v>
      </c>
      <c r="BA339" s="146">
        <f>IF(AZ339=1,G340,0)</f>
        <v>0</v>
      </c>
      <c r="BB339" s="146">
        <f>IF(AZ339=2,G340,0)</f>
        <v>0</v>
      </c>
      <c r="BC339" s="146">
        <f>IF(AZ339=3,G340,0)</f>
        <v>0</v>
      </c>
      <c r="BD339" s="146">
        <f>IF(AZ339=4,G340,0)</f>
        <v>0</v>
      </c>
      <c r="BE339" s="146">
        <f>IF(AZ339=5,G340,0)</f>
        <v>0</v>
      </c>
      <c r="CA339" s="177">
        <v>1</v>
      </c>
      <c r="CB339" s="177">
        <v>7</v>
      </c>
      <c r="CZ339" s="146">
        <v>0</v>
      </c>
    </row>
    <row r="340" spans="1:104" ht="22.5" x14ac:dyDescent="0.2">
      <c r="A340" s="171">
        <v>92</v>
      </c>
      <c r="B340" s="172" t="s">
        <v>448</v>
      </c>
      <c r="C340" s="173" t="s">
        <v>645</v>
      </c>
      <c r="D340" s="174" t="s">
        <v>444</v>
      </c>
      <c r="E340" s="175">
        <v>1</v>
      </c>
      <c r="F340" s="175"/>
      <c r="G340" s="176">
        <f>E340*F340</f>
        <v>0</v>
      </c>
      <c r="M340" s="179" t="s">
        <v>445</v>
      </c>
      <c r="O340" s="170"/>
    </row>
    <row r="341" spans="1:104" x14ac:dyDescent="0.2">
      <c r="A341" s="171">
        <v>93</v>
      </c>
      <c r="B341" s="172" t="s">
        <v>449</v>
      </c>
      <c r="C341" s="173" t="s">
        <v>450</v>
      </c>
      <c r="D341" s="174" t="s">
        <v>451</v>
      </c>
      <c r="E341" s="175">
        <v>1</v>
      </c>
      <c r="F341" s="175"/>
      <c r="G341" s="176">
        <f>E341*F341</f>
        <v>0</v>
      </c>
      <c r="O341" s="170">
        <v>4</v>
      </c>
      <c r="BA341" s="191">
        <f>SUM(BA338:BA340)</f>
        <v>0</v>
      </c>
      <c r="BB341" s="191">
        <f>SUM(BB338:BB340)</f>
        <v>0</v>
      </c>
      <c r="BC341" s="191">
        <f>SUM(BC338:BC340)</f>
        <v>0</v>
      </c>
      <c r="BD341" s="191">
        <f>SUM(BD338:BD340)</f>
        <v>0</v>
      </c>
      <c r="BE341" s="191">
        <f>SUM(BE338:BE340)</f>
        <v>0</v>
      </c>
    </row>
    <row r="342" spans="1:104" ht="22.5" x14ac:dyDescent="0.2">
      <c r="A342" s="171">
        <v>94</v>
      </c>
      <c r="B342" s="172" t="s">
        <v>639</v>
      </c>
      <c r="C342" s="173" t="s">
        <v>641</v>
      </c>
      <c r="D342" s="174" t="s">
        <v>451</v>
      </c>
      <c r="E342" s="175">
        <v>1</v>
      </c>
      <c r="F342" s="175"/>
      <c r="G342" s="176">
        <f>E342*F342</f>
        <v>0</v>
      </c>
      <c r="H342" s="169"/>
      <c r="I342" s="169"/>
      <c r="O342" s="170">
        <v>1</v>
      </c>
    </row>
    <row r="343" spans="1:104" ht="22.5" x14ac:dyDescent="0.2">
      <c r="A343" s="171">
        <v>95</v>
      </c>
      <c r="B343" s="172" t="s">
        <v>640</v>
      </c>
      <c r="C343" s="173" t="s">
        <v>636</v>
      </c>
      <c r="D343" s="174" t="s">
        <v>451</v>
      </c>
      <c r="E343" s="175">
        <v>1</v>
      </c>
      <c r="F343" s="175"/>
      <c r="G343" s="176">
        <f>E343*F343</f>
        <v>0</v>
      </c>
      <c r="O343" s="170">
        <v>2</v>
      </c>
      <c r="AA343" s="146">
        <v>1</v>
      </c>
      <c r="AB343" s="146">
        <v>7</v>
      </c>
      <c r="AC343" s="146">
        <v>7</v>
      </c>
      <c r="AZ343" s="146">
        <v>2</v>
      </c>
      <c r="BA343" s="146">
        <f>IF(AZ343=1,G346,0)</f>
        <v>0</v>
      </c>
      <c r="BB343" s="146">
        <f>IF(AZ343=2,G346,0)</f>
        <v>0</v>
      </c>
      <c r="BC343" s="146">
        <f>IF(AZ343=3,G346,0)</f>
        <v>0</v>
      </c>
      <c r="BD343" s="146">
        <f>IF(AZ343=4,G346,0)</f>
        <v>0</v>
      </c>
      <c r="BE343" s="146">
        <f>IF(AZ343=5,G346,0)</f>
        <v>0</v>
      </c>
      <c r="CA343" s="177">
        <v>1</v>
      </c>
      <c r="CB343" s="177">
        <v>7</v>
      </c>
      <c r="CZ343" s="146">
        <v>3.7000000000000002E-3</v>
      </c>
    </row>
    <row r="344" spans="1:104" x14ac:dyDescent="0.2">
      <c r="A344" s="184"/>
      <c r="B344" s="185" t="s">
        <v>77</v>
      </c>
      <c r="C344" s="186" t="str">
        <f>CONCATENATE(B339," ",C339)</f>
        <v>730 Ústřední vytápění</v>
      </c>
      <c r="D344" s="187"/>
      <c r="E344" s="188"/>
      <c r="F344" s="189"/>
      <c r="G344" s="190">
        <f>SUM(G339:G343)</f>
        <v>0</v>
      </c>
      <c r="M344" s="179" t="s">
        <v>456</v>
      </c>
      <c r="O344" s="170"/>
    </row>
    <row r="345" spans="1:104" x14ac:dyDescent="0.2">
      <c r="A345" s="163" t="s">
        <v>74</v>
      </c>
      <c r="B345" s="164" t="s">
        <v>452</v>
      </c>
      <c r="C345" s="165" t="s">
        <v>453</v>
      </c>
      <c r="D345" s="166"/>
      <c r="E345" s="167"/>
      <c r="F345" s="167"/>
      <c r="G345" s="168"/>
      <c r="M345" s="179" t="s">
        <v>457</v>
      </c>
      <c r="O345" s="170"/>
    </row>
    <row r="346" spans="1:104" ht="22.5" x14ac:dyDescent="0.2">
      <c r="A346" s="171">
        <v>96</v>
      </c>
      <c r="B346" s="172" t="s">
        <v>454</v>
      </c>
      <c r="C346" s="173" t="s">
        <v>455</v>
      </c>
      <c r="D346" s="174" t="s">
        <v>133</v>
      </c>
      <c r="E346" s="175">
        <v>79.16</v>
      </c>
      <c r="F346" s="175"/>
      <c r="G346" s="176">
        <f>E346*F346</f>
        <v>0</v>
      </c>
      <c r="M346" s="179" t="s">
        <v>458</v>
      </c>
      <c r="O346" s="170"/>
    </row>
    <row r="347" spans="1:104" x14ac:dyDescent="0.2">
      <c r="A347" s="178"/>
      <c r="B347" s="180"/>
      <c r="C347" s="227" t="s">
        <v>456</v>
      </c>
      <c r="D347" s="228"/>
      <c r="E347" s="181">
        <v>61.16</v>
      </c>
      <c r="F347" s="182"/>
      <c r="G347" s="183"/>
      <c r="O347" s="170">
        <v>2</v>
      </c>
      <c r="AA347" s="146">
        <v>1</v>
      </c>
      <c r="AB347" s="146">
        <v>7</v>
      </c>
      <c r="AC347" s="146">
        <v>7</v>
      </c>
      <c r="AZ347" s="146">
        <v>2</v>
      </c>
      <c r="BA347" s="146">
        <f>IF(AZ347=1,G350,0)</f>
        <v>0</v>
      </c>
      <c r="BB347" s="146">
        <f>IF(AZ347=2,G350,0)</f>
        <v>0</v>
      </c>
      <c r="BC347" s="146">
        <f>IF(AZ347=3,G350,0)</f>
        <v>0</v>
      </c>
      <c r="BD347" s="146">
        <f>IF(AZ347=4,G350,0)</f>
        <v>0</v>
      </c>
      <c r="BE347" s="146">
        <f>IF(AZ347=5,G350,0)</f>
        <v>0</v>
      </c>
      <c r="CA347" s="177">
        <v>1</v>
      </c>
      <c r="CB347" s="177">
        <v>7</v>
      </c>
      <c r="CZ347" s="146">
        <v>0</v>
      </c>
    </row>
    <row r="348" spans="1:104" x14ac:dyDescent="0.2">
      <c r="A348" s="178"/>
      <c r="B348" s="180"/>
      <c r="C348" s="227" t="s">
        <v>457</v>
      </c>
      <c r="D348" s="228"/>
      <c r="E348" s="181">
        <v>14.25</v>
      </c>
      <c r="F348" s="182"/>
      <c r="G348" s="183"/>
      <c r="O348" s="170">
        <v>2</v>
      </c>
      <c r="AA348" s="146">
        <v>1</v>
      </c>
      <c r="AB348" s="146">
        <v>7</v>
      </c>
      <c r="AC348" s="146">
        <v>7</v>
      </c>
      <c r="AZ348" s="146">
        <v>2</v>
      </c>
      <c r="BA348" s="146">
        <f>IF(AZ348=1,G351,0)</f>
        <v>0</v>
      </c>
      <c r="BB348" s="146">
        <f>IF(AZ348=2,G351,0)</f>
        <v>0</v>
      </c>
      <c r="BC348" s="146">
        <f>IF(AZ348=3,G351,0)</f>
        <v>0</v>
      </c>
      <c r="BD348" s="146">
        <f>IF(AZ348=4,G351,0)</f>
        <v>0</v>
      </c>
      <c r="BE348" s="146">
        <f>IF(AZ348=5,G351,0)</f>
        <v>0</v>
      </c>
      <c r="CA348" s="177">
        <v>1</v>
      </c>
      <c r="CB348" s="177">
        <v>7</v>
      </c>
      <c r="CZ348" s="146">
        <v>6.9899999999999997E-3</v>
      </c>
    </row>
    <row r="349" spans="1:104" x14ac:dyDescent="0.2">
      <c r="A349" s="178"/>
      <c r="B349" s="180"/>
      <c r="C349" s="227" t="s">
        <v>458</v>
      </c>
      <c r="D349" s="228"/>
      <c r="E349" s="181">
        <v>3.75</v>
      </c>
      <c r="F349" s="182"/>
      <c r="G349" s="183"/>
      <c r="M349" s="179" t="s">
        <v>463</v>
      </c>
      <c r="O349" s="170"/>
    </row>
    <row r="350" spans="1:104" x14ac:dyDescent="0.2">
      <c r="A350" s="171">
        <v>97</v>
      </c>
      <c r="B350" s="172" t="s">
        <v>459</v>
      </c>
      <c r="C350" s="173" t="s">
        <v>460</v>
      </c>
      <c r="D350" s="174" t="s">
        <v>133</v>
      </c>
      <c r="E350" s="175">
        <v>79.16</v>
      </c>
      <c r="F350" s="175"/>
      <c r="G350" s="176">
        <f>E350*F350</f>
        <v>0</v>
      </c>
      <c r="M350" s="179" t="s">
        <v>464</v>
      </c>
      <c r="O350" s="170"/>
    </row>
    <row r="351" spans="1:104" ht="22.5" x14ac:dyDescent="0.2">
      <c r="A351" s="171">
        <v>98</v>
      </c>
      <c r="B351" s="172" t="s">
        <v>461</v>
      </c>
      <c r="C351" s="173" t="s">
        <v>462</v>
      </c>
      <c r="D351" s="174" t="s">
        <v>133</v>
      </c>
      <c r="E351" s="175">
        <v>79.16</v>
      </c>
      <c r="F351" s="175"/>
      <c r="G351" s="176">
        <f>E351*F351</f>
        <v>0</v>
      </c>
      <c r="M351" s="179" t="s">
        <v>465</v>
      </c>
      <c r="O351" s="170"/>
    </row>
    <row r="352" spans="1:104" x14ac:dyDescent="0.2">
      <c r="A352" s="178"/>
      <c r="B352" s="180"/>
      <c r="C352" s="227" t="s">
        <v>463</v>
      </c>
      <c r="D352" s="228"/>
      <c r="E352" s="181">
        <v>61.16</v>
      </c>
      <c r="F352" s="182"/>
      <c r="G352" s="183"/>
      <c r="O352" s="170">
        <v>2</v>
      </c>
      <c r="AA352" s="146">
        <v>1</v>
      </c>
      <c r="AB352" s="146">
        <v>7</v>
      </c>
      <c r="AC352" s="146">
        <v>7</v>
      </c>
      <c r="AZ352" s="146">
        <v>2</v>
      </c>
      <c r="BA352" s="146">
        <f>IF(AZ352=1,G355,0)</f>
        <v>0</v>
      </c>
      <c r="BB352" s="146">
        <f>IF(AZ352=2,G355,0)</f>
        <v>0</v>
      </c>
      <c r="BC352" s="146">
        <f>IF(AZ352=3,G355,0)</f>
        <v>0</v>
      </c>
      <c r="BD352" s="146">
        <f>IF(AZ352=4,G355,0)</f>
        <v>0</v>
      </c>
      <c r="BE352" s="146">
        <f>IF(AZ352=5,G355,0)</f>
        <v>0</v>
      </c>
      <c r="CA352" s="177">
        <v>1</v>
      </c>
      <c r="CB352" s="177">
        <v>7</v>
      </c>
      <c r="CZ352" s="146">
        <v>0</v>
      </c>
    </row>
    <row r="353" spans="1:104" x14ac:dyDescent="0.2">
      <c r="A353" s="178"/>
      <c r="B353" s="180"/>
      <c r="C353" s="227" t="s">
        <v>464</v>
      </c>
      <c r="D353" s="228"/>
      <c r="E353" s="181">
        <v>14.25</v>
      </c>
      <c r="F353" s="182"/>
      <c r="G353" s="183"/>
      <c r="O353" s="170">
        <v>2</v>
      </c>
      <c r="AA353" s="146">
        <v>1</v>
      </c>
      <c r="AB353" s="146">
        <v>7</v>
      </c>
      <c r="AC353" s="146">
        <v>7</v>
      </c>
      <c r="AZ353" s="146">
        <v>2</v>
      </c>
      <c r="BA353" s="146">
        <f>IF(AZ353=1,G356,0)</f>
        <v>0</v>
      </c>
      <c r="BB353" s="146">
        <f>IF(AZ353=2,G356,0)</f>
        <v>0</v>
      </c>
      <c r="BC353" s="146">
        <f>IF(AZ353=3,G356,0)</f>
        <v>0</v>
      </c>
      <c r="BD353" s="146">
        <f>IF(AZ353=4,G356,0)</f>
        <v>0</v>
      </c>
      <c r="BE353" s="146">
        <f>IF(AZ353=5,G356,0)</f>
        <v>0</v>
      </c>
      <c r="CA353" s="177">
        <v>1</v>
      </c>
      <c r="CB353" s="177">
        <v>7</v>
      </c>
      <c r="CZ353" s="146">
        <v>1.65E-3</v>
      </c>
    </row>
    <row r="354" spans="1:104" x14ac:dyDescent="0.2">
      <c r="A354" s="178"/>
      <c r="B354" s="180"/>
      <c r="C354" s="227" t="s">
        <v>465</v>
      </c>
      <c r="D354" s="228"/>
      <c r="E354" s="181">
        <v>3.75</v>
      </c>
      <c r="F354" s="182"/>
      <c r="G354" s="183"/>
      <c r="M354" s="179" t="s">
        <v>470</v>
      </c>
      <c r="O354" s="170"/>
    </row>
    <row r="355" spans="1:104" x14ac:dyDescent="0.2">
      <c r="A355" s="171">
        <v>99</v>
      </c>
      <c r="B355" s="172" t="s">
        <v>466</v>
      </c>
      <c r="C355" s="173" t="s">
        <v>467</v>
      </c>
      <c r="D355" s="174" t="s">
        <v>133</v>
      </c>
      <c r="E355" s="175">
        <v>79.16</v>
      </c>
      <c r="F355" s="175"/>
      <c r="G355" s="176">
        <f>E355*F355</f>
        <v>0</v>
      </c>
      <c r="O355" s="170">
        <v>2</v>
      </c>
      <c r="AA355" s="146">
        <v>1</v>
      </c>
      <c r="AB355" s="146">
        <v>7</v>
      </c>
      <c r="AC355" s="146">
        <v>7</v>
      </c>
      <c r="AZ355" s="146">
        <v>2</v>
      </c>
      <c r="BA355" s="146">
        <f>IF(AZ355=1,G358,0)</f>
        <v>0</v>
      </c>
      <c r="BB355" s="146">
        <f>IF(AZ355=2,G358,0)</f>
        <v>0</v>
      </c>
      <c r="BC355" s="146">
        <f>IF(AZ355=3,G358,0)</f>
        <v>0</v>
      </c>
      <c r="BD355" s="146">
        <f>IF(AZ355=4,G358,0)</f>
        <v>0</v>
      </c>
      <c r="BE355" s="146">
        <f>IF(AZ355=5,G358,0)</f>
        <v>0</v>
      </c>
      <c r="CA355" s="177">
        <v>1</v>
      </c>
      <c r="CB355" s="177">
        <v>7</v>
      </c>
      <c r="CZ355" s="146">
        <v>3.47E-3</v>
      </c>
    </row>
    <row r="356" spans="1:104" ht="22.5" x14ac:dyDescent="0.2">
      <c r="A356" s="171">
        <v>100</v>
      </c>
      <c r="B356" s="172" t="s">
        <v>468</v>
      </c>
      <c r="C356" s="173" t="s">
        <v>469</v>
      </c>
      <c r="D356" s="174" t="s">
        <v>111</v>
      </c>
      <c r="E356" s="175">
        <v>7</v>
      </c>
      <c r="F356" s="175"/>
      <c r="G356" s="176">
        <f>E356*F356</f>
        <v>0</v>
      </c>
      <c r="M356" s="179" t="s">
        <v>472</v>
      </c>
      <c r="O356" s="170"/>
    </row>
    <row r="357" spans="1:104" x14ac:dyDescent="0.2">
      <c r="A357" s="178"/>
      <c r="B357" s="180"/>
      <c r="C357" s="227" t="s">
        <v>470</v>
      </c>
      <c r="D357" s="228"/>
      <c r="E357" s="181">
        <v>7</v>
      </c>
      <c r="F357" s="182"/>
      <c r="G357" s="183"/>
      <c r="M357" s="179" t="s">
        <v>473</v>
      </c>
      <c r="O357" s="170"/>
    </row>
    <row r="358" spans="1:104" ht="22.5" x14ac:dyDescent="0.2">
      <c r="A358" s="171">
        <v>101</v>
      </c>
      <c r="B358" s="172" t="s">
        <v>471</v>
      </c>
      <c r="C358" s="173" t="s">
        <v>635</v>
      </c>
      <c r="D358" s="174" t="s">
        <v>133</v>
      </c>
      <c r="E358" s="175">
        <v>40.6</v>
      </c>
      <c r="F358" s="175"/>
      <c r="G358" s="176">
        <f>E358*F358</f>
        <v>0</v>
      </c>
      <c r="M358" s="179" t="s">
        <v>474</v>
      </c>
      <c r="O358" s="170"/>
    </row>
    <row r="359" spans="1:104" x14ac:dyDescent="0.2">
      <c r="A359" s="178"/>
      <c r="B359" s="180"/>
      <c r="C359" s="227" t="s">
        <v>472</v>
      </c>
      <c r="D359" s="228"/>
      <c r="E359" s="181">
        <v>13.2</v>
      </c>
      <c r="F359" s="182"/>
      <c r="G359" s="183"/>
      <c r="M359" s="179" t="s">
        <v>475</v>
      </c>
      <c r="O359" s="170"/>
    </row>
    <row r="360" spans="1:104" x14ac:dyDescent="0.2">
      <c r="A360" s="178"/>
      <c r="B360" s="180"/>
      <c r="C360" s="227" t="s">
        <v>473</v>
      </c>
      <c r="D360" s="228"/>
      <c r="E360" s="181">
        <v>23</v>
      </c>
      <c r="F360" s="182"/>
      <c r="G360" s="183"/>
      <c r="M360" s="179" t="s">
        <v>476</v>
      </c>
      <c r="O360" s="170"/>
    </row>
    <row r="361" spans="1:104" x14ac:dyDescent="0.2">
      <c r="A361" s="178"/>
      <c r="B361" s="180"/>
      <c r="C361" s="227" t="s">
        <v>474</v>
      </c>
      <c r="D361" s="228"/>
      <c r="E361" s="181">
        <v>1</v>
      </c>
      <c r="F361" s="182"/>
      <c r="G361" s="183"/>
      <c r="O361" s="170">
        <v>2</v>
      </c>
      <c r="AA361" s="146">
        <v>1</v>
      </c>
      <c r="AB361" s="146">
        <v>7</v>
      </c>
      <c r="AC361" s="146">
        <v>7</v>
      </c>
      <c r="AZ361" s="146">
        <v>2</v>
      </c>
      <c r="BA361" s="146">
        <f>IF(AZ361=1,G364,0)</f>
        <v>0</v>
      </c>
      <c r="BB361" s="146">
        <f>IF(AZ361=2,G364,0)</f>
        <v>0</v>
      </c>
      <c r="BC361" s="146">
        <f>IF(AZ361=3,G364,0)</f>
        <v>0</v>
      </c>
      <c r="BD361" s="146">
        <f>IF(AZ361=4,G364,0)</f>
        <v>0</v>
      </c>
      <c r="BE361" s="146">
        <f>IF(AZ361=5,G364,0)</f>
        <v>0</v>
      </c>
      <c r="CA361" s="177">
        <v>1</v>
      </c>
      <c r="CB361" s="177">
        <v>7</v>
      </c>
      <c r="CZ361" s="146">
        <v>0</v>
      </c>
    </row>
    <row r="362" spans="1:104" x14ac:dyDescent="0.2">
      <c r="A362" s="178"/>
      <c r="B362" s="180"/>
      <c r="C362" s="227" t="s">
        <v>475</v>
      </c>
      <c r="D362" s="228"/>
      <c r="E362" s="181">
        <v>2.2000000000000002</v>
      </c>
      <c r="F362" s="182"/>
      <c r="G362" s="183"/>
      <c r="M362" s="179" t="s">
        <v>479</v>
      </c>
      <c r="O362" s="170"/>
    </row>
    <row r="363" spans="1:104" x14ac:dyDescent="0.2">
      <c r="A363" s="178"/>
      <c r="B363" s="180"/>
      <c r="C363" s="227" t="s">
        <v>476</v>
      </c>
      <c r="D363" s="228"/>
      <c r="E363" s="181">
        <v>1.2</v>
      </c>
      <c r="F363" s="182"/>
      <c r="G363" s="183"/>
      <c r="M363" s="179" t="s">
        <v>480</v>
      </c>
      <c r="O363" s="170"/>
    </row>
    <row r="364" spans="1:104" x14ac:dyDescent="0.2">
      <c r="A364" s="171">
        <v>102</v>
      </c>
      <c r="B364" s="172" t="s">
        <v>477</v>
      </c>
      <c r="C364" s="173" t="s">
        <v>478</v>
      </c>
      <c r="D364" s="174" t="s">
        <v>133</v>
      </c>
      <c r="E364" s="175">
        <v>40.6</v>
      </c>
      <c r="F364" s="175"/>
      <c r="G364" s="176">
        <f>E364*F364</f>
        <v>0</v>
      </c>
      <c r="M364" s="179" t="s">
        <v>481</v>
      </c>
      <c r="O364" s="170"/>
    </row>
    <row r="365" spans="1:104" x14ac:dyDescent="0.2">
      <c r="A365" s="178"/>
      <c r="B365" s="180"/>
      <c r="C365" s="227" t="s">
        <v>479</v>
      </c>
      <c r="D365" s="228"/>
      <c r="E365" s="181">
        <v>13.2</v>
      </c>
      <c r="F365" s="182"/>
      <c r="G365" s="183"/>
      <c r="M365" s="179" t="s">
        <v>270</v>
      </c>
      <c r="O365" s="170"/>
    </row>
    <row r="366" spans="1:104" x14ac:dyDescent="0.2">
      <c r="A366" s="178"/>
      <c r="B366" s="180"/>
      <c r="C366" s="227" t="s">
        <v>480</v>
      </c>
      <c r="D366" s="228"/>
      <c r="E366" s="181">
        <v>23</v>
      </c>
      <c r="F366" s="182"/>
      <c r="G366" s="183"/>
      <c r="M366" s="179" t="s">
        <v>272</v>
      </c>
      <c r="O366" s="170"/>
    </row>
    <row r="367" spans="1:104" x14ac:dyDescent="0.2">
      <c r="A367" s="178"/>
      <c r="B367" s="180"/>
      <c r="C367" s="227" t="s">
        <v>481</v>
      </c>
      <c r="D367" s="228"/>
      <c r="E367" s="181">
        <v>1</v>
      </c>
      <c r="F367" s="182"/>
      <c r="G367" s="183"/>
      <c r="O367" s="170">
        <v>2</v>
      </c>
      <c r="AA367" s="146">
        <v>1</v>
      </c>
      <c r="AB367" s="146">
        <v>7</v>
      </c>
      <c r="AC367" s="146">
        <v>7</v>
      </c>
      <c r="AZ367" s="146">
        <v>2</v>
      </c>
      <c r="BA367" s="146">
        <f>IF(AZ367=1,G370,0)</f>
        <v>0</v>
      </c>
      <c r="BB367" s="146">
        <f>IF(AZ367=2,G370,0)</f>
        <v>0</v>
      </c>
      <c r="BC367" s="146">
        <f>IF(AZ367=3,G370,0)</f>
        <v>0</v>
      </c>
      <c r="BD367" s="146">
        <f>IF(AZ367=4,G370,0)</f>
        <v>0</v>
      </c>
      <c r="BE367" s="146">
        <f>IF(AZ367=5,G370,0)</f>
        <v>0</v>
      </c>
      <c r="CA367" s="177">
        <v>1</v>
      </c>
      <c r="CB367" s="177">
        <v>7</v>
      </c>
      <c r="CZ367" s="146">
        <v>3.4199999999999999E-3</v>
      </c>
    </row>
    <row r="368" spans="1:104" x14ac:dyDescent="0.2">
      <c r="A368" s="178"/>
      <c r="B368" s="180"/>
      <c r="C368" s="227" t="s">
        <v>270</v>
      </c>
      <c r="D368" s="228"/>
      <c r="E368" s="181">
        <v>2.2000000000000002</v>
      </c>
      <c r="F368" s="182"/>
      <c r="G368" s="183"/>
      <c r="M368" s="179" t="s">
        <v>484</v>
      </c>
      <c r="O368" s="170"/>
    </row>
    <row r="369" spans="1:104" x14ac:dyDescent="0.2">
      <c r="A369" s="178"/>
      <c r="B369" s="180"/>
      <c r="C369" s="227" t="s">
        <v>272</v>
      </c>
      <c r="D369" s="228"/>
      <c r="E369" s="181">
        <v>1.2</v>
      </c>
      <c r="F369" s="182"/>
      <c r="G369" s="183"/>
      <c r="O369" s="170">
        <v>2</v>
      </c>
      <c r="AA369" s="146">
        <v>1</v>
      </c>
      <c r="AB369" s="146">
        <v>7</v>
      </c>
      <c r="AC369" s="146">
        <v>7</v>
      </c>
      <c r="AZ369" s="146">
        <v>2</v>
      </c>
      <c r="BA369" s="146">
        <f>IF(AZ369=1,G372,0)</f>
        <v>0</v>
      </c>
      <c r="BB369" s="146">
        <f>IF(AZ369=2,G372,0)</f>
        <v>0</v>
      </c>
      <c r="BC369" s="146">
        <f>IF(AZ369=3,G372,0)</f>
        <v>0</v>
      </c>
      <c r="BD369" s="146">
        <f>IF(AZ369=4,G372,0)</f>
        <v>0</v>
      </c>
      <c r="BE369" s="146">
        <f>IF(AZ369=5,G372,0)</f>
        <v>0</v>
      </c>
      <c r="CA369" s="177">
        <v>1</v>
      </c>
      <c r="CB369" s="177">
        <v>7</v>
      </c>
      <c r="CZ369" s="146">
        <v>0</v>
      </c>
    </row>
    <row r="370" spans="1:104" ht="22.5" x14ac:dyDescent="0.2">
      <c r="A370" s="171">
        <v>103</v>
      </c>
      <c r="B370" s="172" t="s">
        <v>482</v>
      </c>
      <c r="C370" s="173" t="s">
        <v>483</v>
      </c>
      <c r="D370" s="174" t="s">
        <v>133</v>
      </c>
      <c r="E370" s="175">
        <v>44.08</v>
      </c>
      <c r="F370" s="175"/>
      <c r="G370" s="176">
        <f>E370*F370</f>
        <v>0</v>
      </c>
      <c r="M370" s="179" t="s">
        <v>484</v>
      </c>
      <c r="O370" s="170"/>
    </row>
    <row r="371" spans="1:104" x14ac:dyDescent="0.2">
      <c r="A371" s="178"/>
      <c r="B371" s="180"/>
      <c r="C371" s="227" t="s">
        <v>484</v>
      </c>
      <c r="D371" s="228"/>
      <c r="E371" s="181">
        <v>44.08</v>
      </c>
      <c r="F371" s="182"/>
      <c r="G371" s="183"/>
      <c r="O371" s="170">
        <v>2</v>
      </c>
      <c r="AA371" s="146">
        <v>1</v>
      </c>
      <c r="AB371" s="146">
        <v>7</v>
      </c>
      <c r="AC371" s="146">
        <v>7</v>
      </c>
      <c r="AZ371" s="146">
        <v>2</v>
      </c>
      <c r="BA371" s="146">
        <f>IF(AZ371=1,G374,0)</f>
        <v>0</v>
      </c>
      <c r="BB371" s="146">
        <f>IF(AZ371=2,G374,0)</f>
        <v>0</v>
      </c>
      <c r="BC371" s="146">
        <f>IF(AZ371=3,G374,0)</f>
        <v>0</v>
      </c>
      <c r="BD371" s="146">
        <f>IF(AZ371=4,G374,0)</f>
        <v>0</v>
      </c>
      <c r="BE371" s="146">
        <f>IF(AZ371=5,G374,0)</f>
        <v>0</v>
      </c>
      <c r="CA371" s="177">
        <v>1</v>
      </c>
      <c r="CB371" s="177">
        <v>7</v>
      </c>
      <c r="CZ371" s="146">
        <v>2.63E-3</v>
      </c>
    </row>
    <row r="372" spans="1:104" x14ac:dyDescent="0.2">
      <c r="A372" s="171">
        <v>104</v>
      </c>
      <c r="B372" s="172" t="s">
        <v>485</v>
      </c>
      <c r="C372" s="173" t="s">
        <v>486</v>
      </c>
      <c r="D372" s="174" t="s">
        <v>133</v>
      </c>
      <c r="E372" s="175">
        <v>44.08</v>
      </c>
      <c r="F372" s="175"/>
      <c r="G372" s="176">
        <f>E372*F372</f>
        <v>0</v>
      </c>
      <c r="M372" s="179" t="s">
        <v>489</v>
      </c>
      <c r="O372" s="170"/>
    </row>
    <row r="373" spans="1:104" x14ac:dyDescent="0.2">
      <c r="A373" s="178"/>
      <c r="B373" s="180"/>
      <c r="C373" s="227" t="s">
        <v>484</v>
      </c>
      <c r="D373" s="228"/>
      <c r="E373" s="181">
        <v>44.08</v>
      </c>
      <c r="F373" s="182"/>
      <c r="G373" s="183"/>
      <c r="O373" s="170">
        <v>2</v>
      </c>
      <c r="AA373" s="146">
        <v>1</v>
      </c>
      <c r="AB373" s="146">
        <v>7</v>
      </c>
      <c r="AC373" s="146">
        <v>7</v>
      </c>
      <c r="AZ373" s="146">
        <v>2</v>
      </c>
      <c r="BA373" s="146">
        <f>IF(AZ373=1,G376,0)</f>
        <v>0</v>
      </c>
      <c r="BB373" s="146">
        <f>IF(AZ373=2,G376,0)</f>
        <v>0</v>
      </c>
      <c r="BC373" s="146">
        <f>IF(AZ373=3,G376,0)</f>
        <v>0</v>
      </c>
      <c r="BD373" s="146">
        <f>IF(AZ373=4,G376,0)</f>
        <v>0</v>
      </c>
      <c r="BE373" s="146">
        <f>IF(AZ373=5,G376,0)</f>
        <v>0</v>
      </c>
      <c r="CA373" s="177">
        <v>1</v>
      </c>
      <c r="CB373" s="177">
        <v>7</v>
      </c>
      <c r="CZ373" s="146">
        <v>0</v>
      </c>
    </row>
    <row r="374" spans="1:104" x14ac:dyDescent="0.2">
      <c r="A374" s="171">
        <v>105</v>
      </c>
      <c r="B374" s="172" t="s">
        <v>487</v>
      </c>
      <c r="C374" s="173" t="s">
        <v>488</v>
      </c>
      <c r="D374" s="174" t="s">
        <v>133</v>
      </c>
      <c r="E374" s="175">
        <v>35.200000000000003</v>
      </c>
      <c r="F374" s="175"/>
      <c r="G374" s="176">
        <f>E374*F374</f>
        <v>0</v>
      </c>
      <c r="M374" s="179" t="s">
        <v>492</v>
      </c>
      <c r="O374" s="170"/>
    </row>
    <row r="375" spans="1:104" x14ac:dyDescent="0.2">
      <c r="A375" s="178"/>
      <c r="B375" s="180"/>
      <c r="C375" s="227" t="s">
        <v>489</v>
      </c>
      <c r="D375" s="228"/>
      <c r="E375" s="181">
        <v>35.200000000000003</v>
      </c>
      <c r="F375" s="182"/>
      <c r="G375" s="183"/>
      <c r="O375" s="170">
        <v>2</v>
      </c>
      <c r="AA375" s="146">
        <v>1</v>
      </c>
      <c r="AB375" s="146">
        <v>7</v>
      </c>
      <c r="AC375" s="146">
        <v>7</v>
      </c>
      <c r="AZ375" s="146">
        <v>2</v>
      </c>
      <c r="BA375" s="146">
        <f>IF(AZ375=1,G378,0)</f>
        <v>0</v>
      </c>
      <c r="BB375" s="146">
        <f>IF(AZ375=2,G378,0)</f>
        <v>0</v>
      </c>
      <c r="BC375" s="146">
        <f>IF(AZ375=3,G378,0)</f>
        <v>0</v>
      </c>
      <c r="BD375" s="146">
        <f>IF(AZ375=4,G378,0)</f>
        <v>0</v>
      </c>
      <c r="BE375" s="146">
        <f>IF(AZ375=5,G378,0)</f>
        <v>0</v>
      </c>
      <c r="CA375" s="177">
        <v>1</v>
      </c>
      <c r="CB375" s="177">
        <v>7</v>
      </c>
      <c r="CZ375" s="146">
        <v>3.8000000000000002E-4</v>
      </c>
    </row>
    <row r="376" spans="1:104" x14ac:dyDescent="0.2">
      <c r="A376" s="171">
        <v>106</v>
      </c>
      <c r="B376" s="172" t="s">
        <v>490</v>
      </c>
      <c r="C376" s="173" t="s">
        <v>491</v>
      </c>
      <c r="D376" s="174" t="s">
        <v>133</v>
      </c>
      <c r="E376" s="175">
        <v>35.200000000000003</v>
      </c>
      <c r="F376" s="175"/>
      <c r="G376" s="176">
        <f>E376*F376</f>
        <v>0</v>
      </c>
      <c r="M376" s="179" t="s">
        <v>495</v>
      </c>
      <c r="O376" s="170"/>
    </row>
    <row r="377" spans="1:104" x14ac:dyDescent="0.2">
      <c r="A377" s="178"/>
      <c r="B377" s="180"/>
      <c r="C377" s="227" t="s">
        <v>492</v>
      </c>
      <c r="D377" s="228"/>
      <c r="E377" s="181">
        <v>35.200000000000003</v>
      </c>
      <c r="F377" s="182"/>
      <c r="G377" s="183"/>
      <c r="O377" s="170">
        <v>2</v>
      </c>
      <c r="AA377" s="146">
        <v>7</v>
      </c>
      <c r="AB377" s="146">
        <v>1001</v>
      </c>
      <c r="AC377" s="146">
        <v>5</v>
      </c>
      <c r="AZ377" s="146">
        <v>2</v>
      </c>
      <c r="BA377" s="146">
        <f>IF(AZ377=1,G380,0)</f>
        <v>0</v>
      </c>
      <c r="BB377" s="146">
        <f>IF(AZ377=2,G380,0)</f>
        <v>0</v>
      </c>
      <c r="BC377" s="146">
        <f>IF(AZ377=3,G380,0)</f>
        <v>0</v>
      </c>
      <c r="BD377" s="146">
        <f>IF(AZ377=4,G380,0)</f>
        <v>0</v>
      </c>
      <c r="BE377" s="146">
        <f>IF(AZ377=5,G380,0)</f>
        <v>0</v>
      </c>
      <c r="CA377" s="177">
        <v>7</v>
      </c>
      <c r="CB377" s="177">
        <v>1001</v>
      </c>
      <c r="CZ377" s="146">
        <v>0</v>
      </c>
    </row>
    <row r="378" spans="1:104" x14ac:dyDescent="0.2">
      <c r="A378" s="171">
        <v>107</v>
      </c>
      <c r="B378" s="172" t="s">
        <v>493</v>
      </c>
      <c r="C378" s="173" t="s">
        <v>494</v>
      </c>
      <c r="D378" s="174" t="s">
        <v>111</v>
      </c>
      <c r="E378" s="175">
        <v>16</v>
      </c>
      <c r="F378" s="175"/>
      <c r="G378" s="176">
        <f>E378*F378</f>
        <v>0</v>
      </c>
      <c r="O378" s="170">
        <v>4</v>
      </c>
      <c r="BA378" s="191">
        <f>SUM(BA342:BA377)</f>
        <v>0</v>
      </c>
      <c r="BB378" s="191">
        <f>SUM(BB342:BB377)</f>
        <v>0</v>
      </c>
      <c r="BC378" s="191">
        <f>SUM(BC342:BC377)</f>
        <v>0</v>
      </c>
      <c r="BD378" s="191">
        <f>SUM(BD342:BD377)</f>
        <v>0</v>
      </c>
      <c r="BE378" s="191">
        <f>SUM(BE342:BE377)</f>
        <v>0</v>
      </c>
    </row>
    <row r="379" spans="1:104" x14ac:dyDescent="0.2">
      <c r="A379" s="178"/>
      <c r="B379" s="180"/>
      <c r="C379" s="227" t="s">
        <v>495</v>
      </c>
      <c r="D379" s="228"/>
      <c r="E379" s="181">
        <v>16</v>
      </c>
      <c r="F379" s="182"/>
      <c r="G379" s="183"/>
      <c r="H379" s="169"/>
      <c r="I379" s="169"/>
      <c r="O379" s="170">
        <v>1</v>
      </c>
    </row>
    <row r="380" spans="1:104" x14ac:dyDescent="0.2">
      <c r="A380" s="171">
        <v>108</v>
      </c>
      <c r="B380" s="172" t="s">
        <v>496</v>
      </c>
      <c r="C380" s="173" t="s">
        <v>497</v>
      </c>
      <c r="D380" s="174" t="s">
        <v>375</v>
      </c>
      <c r="E380" s="175">
        <v>1.248062</v>
      </c>
      <c r="F380" s="175"/>
      <c r="G380" s="176">
        <f>E380*F380</f>
        <v>0</v>
      </c>
      <c r="O380" s="170">
        <v>2</v>
      </c>
      <c r="AA380" s="146">
        <v>1</v>
      </c>
      <c r="AB380" s="146">
        <v>7</v>
      </c>
      <c r="AC380" s="146">
        <v>7</v>
      </c>
      <c r="AZ380" s="146">
        <v>2</v>
      </c>
      <c r="BA380" s="146">
        <f>IF(AZ380=1,G383,0)</f>
        <v>0</v>
      </c>
      <c r="BB380" s="146">
        <f>IF(AZ380=2,G383,0)</f>
        <v>0</v>
      </c>
      <c r="BC380" s="146">
        <f>IF(AZ380=3,G383,0)</f>
        <v>0</v>
      </c>
      <c r="BD380" s="146">
        <f>IF(AZ380=4,G383,0)</f>
        <v>0</v>
      </c>
      <c r="BE380" s="146">
        <f>IF(AZ380=5,G383,0)</f>
        <v>0</v>
      </c>
      <c r="CA380" s="177">
        <v>1</v>
      </c>
      <c r="CB380" s="177">
        <v>7</v>
      </c>
      <c r="CZ380" s="146">
        <v>1.0000000000000001E-5</v>
      </c>
    </row>
    <row r="381" spans="1:104" x14ac:dyDescent="0.2">
      <c r="A381" s="184"/>
      <c r="B381" s="185" t="s">
        <v>77</v>
      </c>
      <c r="C381" s="186" t="str">
        <f>CONCATENATE(B345," ",C345)</f>
        <v>764 Konstrukce klempířské</v>
      </c>
      <c r="D381" s="187"/>
      <c r="E381" s="188"/>
      <c r="F381" s="189"/>
      <c r="G381" s="190">
        <f>SUM(G345:G380)</f>
        <v>0</v>
      </c>
      <c r="M381" s="179" t="s">
        <v>502</v>
      </c>
      <c r="O381" s="170"/>
    </row>
    <row r="382" spans="1:104" x14ac:dyDescent="0.2">
      <c r="A382" s="163" t="s">
        <v>74</v>
      </c>
      <c r="B382" s="164" t="s">
        <v>498</v>
      </c>
      <c r="C382" s="165" t="s">
        <v>499</v>
      </c>
      <c r="D382" s="166"/>
      <c r="E382" s="167"/>
      <c r="F382" s="167"/>
      <c r="G382" s="168"/>
      <c r="O382" s="170">
        <v>2</v>
      </c>
      <c r="AA382" s="146">
        <v>1</v>
      </c>
      <c r="AB382" s="146">
        <v>7</v>
      </c>
      <c r="AC382" s="146">
        <v>7</v>
      </c>
      <c r="AZ382" s="146">
        <v>2</v>
      </c>
      <c r="BA382" s="146">
        <f>IF(AZ382=1,G385,0)</f>
        <v>0</v>
      </c>
      <c r="BB382" s="146">
        <f>IF(AZ382=2,G385,0)</f>
        <v>0</v>
      </c>
      <c r="BC382" s="146">
        <f>IF(AZ382=3,G385,0)</f>
        <v>0</v>
      </c>
      <c r="BD382" s="146">
        <f>IF(AZ382=4,G385,0)</f>
        <v>0</v>
      </c>
      <c r="BE382" s="146">
        <f>IF(AZ382=5,G385,0)</f>
        <v>0</v>
      </c>
      <c r="CA382" s="177">
        <v>1</v>
      </c>
      <c r="CB382" s="177">
        <v>7</v>
      </c>
      <c r="CZ382" s="146">
        <v>0</v>
      </c>
    </row>
    <row r="383" spans="1:104" x14ac:dyDescent="0.2">
      <c r="A383" s="171">
        <v>109</v>
      </c>
      <c r="B383" s="172" t="s">
        <v>500</v>
      </c>
      <c r="C383" s="173" t="s">
        <v>501</v>
      </c>
      <c r="D383" s="174" t="s">
        <v>111</v>
      </c>
      <c r="E383" s="175">
        <v>38</v>
      </c>
      <c r="F383" s="175"/>
      <c r="G383" s="176">
        <f>E383*F383</f>
        <v>0</v>
      </c>
      <c r="M383" s="179" t="s">
        <v>505</v>
      </c>
      <c r="O383" s="170"/>
    </row>
    <row r="384" spans="1:104" x14ac:dyDescent="0.2">
      <c r="A384" s="178"/>
      <c r="B384" s="180"/>
      <c r="C384" s="227" t="s">
        <v>502</v>
      </c>
      <c r="D384" s="228"/>
      <c r="E384" s="181">
        <v>38</v>
      </c>
      <c r="F384" s="182"/>
      <c r="G384" s="183"/>
      <c r="O384" s="170">
        <v>2</v>
      </c>
      <c r="AA384" s="146">
        <v>3</v>
      </c>
      <c r="AB384" s="146">
        <v>7</v>
      </c>
      <c r="AC384" s="146">
        <v>60775352</v>
      </c>
      <c r="AZ384" s="146">
        <v>2</v>
      </c>
      <c r="BA384" s="146">
        <f>IF(AZ384=1,G387,0)</f>
        <v>0</v>
      </c>
      <c r="BB384" s="146">
        <f>IF(AZ384=2,G387,0)</f>
        <v>0</v>
      </c>
      <c r="BC384" s="146">
        <f>IF(AZ384=3,G387,0)</f>
        <v>0</v>
      </c>
      <c r="BD384" s="146">
        <f>IF(AZ384=4,G387,0)</f>
        <v>0</v>
      </c>
      <c r="BE384" s="146">
        <f>IF(AZ384=5,G387,0)</f>
        <v>0</v>
      </c>
      <c r="CA384" s="177">
        <v>3</v>
      </c>
      <c r="CB384" s="177">
        <v>7</v>
      </c>
      <c r="CZ384" s="146">
        <v>3.2499999999999999E-3</v>
      </c>
    </row>
    <row r="385" spans="1:104" x14ac:dyDescent="0.2">
      <c r="A385" s="171">
        <v>110</v>
      </c>
      <c r="B385" s="172" t="s">
        <v>503</v>
      </c>
      <c r="C385" s="173" t="s">
        <v>504</v>
      </c>
      <c r="D385" s="174" t="s">
        <v>111</v>
      </c>
      <c r="E385" s="175">
        <v>1</v>
      </c>
      <c r="F385" s="175"/>
      <c r="G385" s="176">
        <f>E385*F385</f>
        <v>0</v>
      </c>
      <c r="M385" s="179" t="s">
        <v>507</v>
      </c>
      <c r="O385" s="170"/>
    </row>
    <row r="386" spans="1:104" x14ac:dyDescent="0.2">
      <c r="A386" s="178"/>
      <c r="B386" s="180"/>
      <c r="C386" s="227" t="s">
        <v>505</v>
      </c>
      <c r="D386" s="228"/>
      <c r="E386" s="181">
        <v>1</v>
      </c>
      <c r="F386" s="182"/>
      <c r="G386" s="183"/>
      <c r="O386" s="170">
        <v>2</v>
      </c>
      <c r="AA386" s="146">
        <v>7</v>
      </c>
      <c r="AB386" s="146">
        <v>1001</v>
      </c>
      <c r="AC386" s="146">
        <v>5</v>
      </c>
      <c r="AZ386" s="146">
        <v>2</v>
      </c>
      <c r="BA386" s="146">
        <f>IF(AZ386=1,G389,0)</f>
        <v>0</v>
      </c>
      <c r="BB386" s="146">
        <f>IF(AZ386=2,G389,0)</f>
        <v>0</v>
      </c>
      <c r="BC386" s="146">
        <f>IF(AZ386=3,G389,0)</f>
        <v>0</v>
      </c>
      <c r="BD386" s="146">
        <f>IF(AZ386=4,G389,0)</f>
        <v>0</v>
      </c>
      <c r="BE386" s="146">
        <f>IF(AZ386=5,G389,0)</f>
        <v>0</v>
      </c>
      <c r="CA386" s="177">
        <v>7</v>
      </c>
      <c r="CB386" s="177">
        <v>1001</v>
      </c>
      <c r="CZ386" s="146">
        <v>0</v>
      </c>
    </row>
    <row r="387" spans="1:104" x14ac:dyDescent="0.2">
      <c r="A387" s="171">
        <v>111</v>
      </c>
      <c r="B387" s="172" t="s">
        <v>506</v>
      </c>
      <c r="C387" s="173" t="s">
        <v>634</v>
      </c>
      <c r="D387" s="174" t="s">
        <v>133</v>
      </c>
      <c r="E387" s="175">
        <v>46.69</v>
      </c>
      <c r="F387" s="175"/>
      <c r="G387" s="176">
        <f>E387*F387</f>
        <v>0</v>
      </c>
      <c r="O387" s="170">
        <v>4</v>
      </c>
      <c r="BA387" s="191">
        <f>SUM(BA379:BA386)</f>
        <v>0</v>
      </c>
      <c r="BB387" s="191">
        <f>SUM(BB379:BB386)</f>
        <v>0</v>
      </c>
      <c r="BC387" s="191">
        <f>SUM(BC379:BC386)</f>
        <v>0</v>
      </c>
      <c r="BD387" s="191">
        <f>SUM(BD379:BD386)</f>
        <v>0</v>
      </c>
      <c r="BE387" s="191">
        <f>SUM(BE379:BE386)</f>
        <v>0</v>
      </c>
    </row>
    <row r="388" spans="1:104" x14ac:dyDescent="0.2">
      <c r="A388" s="178"/>
      <c r="B388" s="180"/>
      <c r="C388" s="227" t="s">
        <v>507</v>
      </c>
      <c r="D388" s="228"/>
      <c r="E388" s="181">
        <v>46.69</v>
      </c>
      <c r="F388" s="182"/>
      <c r="G388" s="183"/>
      <c r="H388" s="169"/>
      <c r="I388" s="169"/>
      <c r="O388" s="170">
        <v>1</v>
      </c>
    </row>
    <row r="389" spans="1:104" x14ac:dyDescent="0.2">
      <c r="A389" s="171">
        <v>112</v>
      </c>
      <c r="B389" s="172" t="s">
        <v>508</v>
      </c>
      <c r="C389" s="173" t="s">
        <v>509</v>
      </c>
      <c r="D389" s="174" t="s">
        <v>375</v>
      </c>
      <c r="E389" s="175">
        <v>0.15212249999999999</v>
      </c>
      <c r="F389" s="175"/>
      <c r="G389" s="176">
        <f>E389*F389</f>
        <v>0</v>
      </c>
      <c r="O389" s="170">
        <v>2</v>
      </c>
      <c r="AA389" s="146">
        <v>1</v>
      </c>
      <c r="AB389" s="146">
        <v>7</v>
      </c>
      <c r="AC389" s="146">
        <v>7</v>
      </c>
      <c r="AZ389" s="146">
        <v>2</v>
      </c>
      <c r="BA389" s="146">
        <f>IF(AZ389=1,G392,0)</f>
        <v>0</v>
      </c>
      <c r="BB389" s="146">
        <f>IF(AZ389=2,G392,0)</f>
        <v>0</v>
      </c>
      <c r="BC389" s="146">
        <f>IF(AZ389=3,G392,0)</f>
        <v>0</v>
      </c>
      <c r="BD389" s="146">
        <f>IF(AZ389=4,G392,0)</f>
        <v>0</v>
      </c>
      <c r="BE389" s="146">
        <f>IF(AZ389=5,G392,0)</f>
        <v>0</v>
      </c>
      <c r="CA389" s="177">
        <v>1</v>
      </c>
      <c r="CB389" s="177">
        <v>7</v>
      </c>
      <c r="CZ389" s="146">
        <v>0</v>
      </c>
    </row>
    <row r="390" spans="1:104" x14ac:dyDescent="0.2">
      <c r="A390" s="184"/>
      <c r="B390" s="185" t="s">
        <v>77</v>
      </c>
      <c r="C390" s="186" t="str">
        <f>CONCATENATE(B382," ",C382)</f>
        <v>766 Konstrukce truhlářské</v>
      </c>
      <c r="D390" s="187"/>
      <c r="E390" s="188"/>
      <c r="F390" s="189"/>
      <c r="G390" s="190">
        <f>SUM(G382:G389)</f>
        <v>0</v>
      </c>
      <c r="M390" s="179" t="s">
        <v>514</v>
      </c>
      <c r="O390" s="170"/>
    </row>
    <row r="391" spans="1:104" x14ac:dyDescent="0.2">
      <c r="A391" s="163" t="s">
        <v>74</v>
      </c>
      <c r="B391" s="164" t="s">
        <v>510</v>
      </c>
      <c r="C391" s="165" t="s">
        <v>511</v>
      </c>
      <c r="D391" s="166"/>
      <c r="E391" s="167"/>
      <c r="F391" s="167"/>
      <c r="G391" s="168"/>
      <c r="O391" s="170">
        <v>2</v>
      </c>
      <c r="AA391" s="146">
        <v>1</v>
      </c>
      <c r="AB391" s="146">
        <v>7</v>
      </c>
      <c r="AC391" s="146">
        <v>7</v>
      </c>
      <c r="AZ391" s="146">
        <v>2</v>
      </c>
      <c r="BA391" s="146">
        <f>IF(AZ391=1,G394,0)</f>
        <v>0</v>
      </c>
      <c r="BB391" s="146">
        <f>IF(AZ391=2,G394,0)</f>
        <v>0</v>
      </c>
      <c r="BC391" s="146">
        <f>IF(AZ391=3,G394,0)</f>
        <v>0</v>
      </c>
      <c r="BD391" s="146">
        <f>IF(AZ391=4,G394,0)</f>
        <v>0</v>
      </c>
      <c r="BE391" s="146">
        <f>IF(AZ391=5,G394,0)</f>
        <v>0</v>
      </c>
      <c r="CA391" s="177">
        <v>1</v>
      </c>
      <c r="CB391" s="177">
        <v>7</v>
      </c>
      <c r="CZ391" s="146">
        <v>0</v>
      </c>
    </row>
    <row r="392" spans="1:104" ht="22.5" x14ac:dyDescent="0.2">
      <c r="A392" s="171">
        <v>113</v>
      </c>
      <c r="B392" s="172" t="s">
        <v>512</v>
      </c>
      <c r="C392" s="173" t="s">
        <v>513</v>
      </c>
      <c r="D392" s="174" t="s">
        <v>451</v>
      </c>
      <c r="E392" s="175">
        <v>1</v>
      </c>
      <c r="F392" s="175"/>
      <c r="G392" s="176">
        <f>E392*F392</f>
        <v>0</v>
      </c>
      <c r="M392" s="179" t="s">
        <v>517</v>
      </c>
      <c r="O392" s="170"/>
    </row>
    <row r="393" spans="1:104" x14ac:dyDescent="0.2">
      <c r="A393" s="178"/>
      <c r="B393" s="180"/>
      <c r="C393" s="227" t="s">
        <v>514</v>
      </c>
      <c r="D393" s="228"/>
      <c r="E393" s="181">
        <v>1</v>
      </c>
      <c r="F393" s="182"/>
      <c r="G393" s="183"/>
      <c r="O393" s="170">
        <v>2</v>
      </c>
      <c r="AA393" s="146">
        <v>1</v>
      </c>
      <c r="AB393" s="146">
        <v>7</v>
      </c>
      <c r="AC393" s="146">
        <v>7</v>
      </c>
      <c r="AZ393" s="146">
        <v>2</v>
      </c>
      <c r="BA393" s="146">
        <f>IF(AZ393=1,G396,0)</f>
        <v>0</v>
      </c>
      <c r="BB393" s="146">
        <f>IF(AZ393=2,G396,0)</f>
        <v>0</v>
      </c>
      <c r="BC393" s="146">
        <f>IF(AZ393=3,G396,0)</f>
        <v>0</v>
      </c>
      <c r="BD393" s="146">
        <f>IF(AZ393=4,G396,0)</f>
        <v>0</v>
      </c>
      <c r="BE393" s="146">
        <f>IF(AZ393=5,G396,0)</f>
        <v>0</v>
      </c>
      <c r="CA393" s="177">
        <v>1</v>
      </c>
      <c r="CB393" s="177">
        <v>7</v>
      </c>
      <c r="CZ393" s="146">
        <v>0</v>
      </c>
    </row>
    <row r="394" spans="1:104" ht="22.5" x14ac:dyDescent="0.2">
      <c r="A394" s="171">
        <v>114</v>
      </c>
      <c r="B394" s="172" t="s">
        <v>515</v>
      </c>
      <c r="C394" s="173" t="s">
        <v>516</v>
      </c>
      <c r="D394" s="174" t="s">
        <v>451</v>
      </c>
      <c r="E394" s="175">
        <v>1</v>
      </c>
      <c r="F394" s="175"/>
      <c r="G394" s="176">
        <f>E394*F394</f>
        <v>0</v>
      </c>
      <c r="M394" s="179" t="s">
        <v>520</v>
      </c>
      <c r="O394" s="170"/>
    </row>
    <row r="395" spans="1:104" x14ac:dyDescent="0.2">
      <c r="A395" s="178"/>
      <c r="B395" s="180"/>
      <c r="C395" s="227" t="s">
        <v>517</v>
      </c>
      <c r="D395" s="228"/>
      <c r="E395" s="181">
        <v>1</v>
      </c>
      <c r="F395" s="182"/>
      <c r="G395" s="183"/>
      <c r="O395" s="170">
        <v>2</v>
      </c>
      <c r="AA395" s="146">
        <v>1</v>
      </c>
      <c r="AB395" s="146">
        <v>7</v>
      </c>
      <c r="AC395" s="146">
        <v>7</v>
      </c>
      <c r="AZ395" s="146">
        <v>2</v>
      </c>
      <c r="BA395" s="146">
        <f>IF(AZ395=1,G398,0)</f>
        <v>0</v>
      </c>
      <c r="BB395" s="146">
        <f>IF(AZ395=2,G398,0)</f>
        <v>0</v>
      </c>
      <c r="BC395" s="146">
        <f>IF(AZ395=3,G398,0)</f>
        <v>0</v>
      </c>
      <c r="BD395" s="146">
        <f>IF(AZ395=4,G398,0)</f>
        <v>0</v>
      </c>
      <c r="BE395" s="146">
        <f>IF(AZ395=5,G398,0)</f>
        <v>0</v>
      </c>
      <c r="CA395" s="177">
        <v>1</v>
      </c>
      <c r="CB395" s="177">
        <v>7</v>
      </c>
      <c r="CZ395" s="146">
        <v>0</v>
      </c>
    </row>
    <row r="396" spans="1:104" x14ac:dyDescent="0.2">
      <c r="A396" s="171">
        <v>115</v>
      </c>
      <c r="B396" s="172" t="s">
        <v>518</v>
      </c>
      <c r="C396" s="173" t="s">
        <v>519</v>
      </c>
      <c r="D396" s="174" t="s">
        <v>84</v>
      </c>
      <c r="E396" s="175">
        <v>9.8000000000000007</v>
      </c>
      <c r="F396" s="175"/>
      <c r="G396" s="176">
        <f>E396*F396</f>
        <v>0</v>
      </c>
      <c r="M396" s="179" t="s">
        <v>523</v>
      </c>
      <c r="O396" s="170"/>
    </row>
    <row r="397" spans="1:104" x14ac:dyDescent="0.2">
      <c r="A397" s="178"/>
      <c r="B397" s="180"/>
      <c r="C397" s="227" t="s">
        <v>520</v>
      </c>
      <c r="D397" s="228"/>
      <c r="E397" s="181">
        <v>9.8000000000000007</v>
      </c>
      <c r="F397" s="182"/>
      <c r="G397" s="183"/>
      <c r="O397" s="170">
        <v>2</v>
      </c>
      <c r="AA397" s="146">
        <v>1</v>
      </c>
      <c r="AB397" s="146">
        <v>7</v>
      </c>
      <c r="AC397" s="146">
        <v>7</v>
      </c>
      <c r="AZ397" s="146">
        <v>2</v>
      </c>
      <c r="BA397" s="146">
        <f>IF(AZ397=1,G400,0)</f>
        <v>0</v>
      </c>
      <c r="BB397" s="146">
        <f>IF(AZ397=2,G400,0)</f>
        <v>0</v>
      </c>
      <c r="BC397" s="146">
        <f>IF(AZ397=3,G400,0)</f>
        <v>0</v>
      </c>
      <c r="BD397" s="146">
        <f>IF(AZ397=4,G400,0)</f>
        <v>0</v>
      </c>
      <c r="BE397" s="146">
        <f>IF(AZ397=5,G400,0)</f>
        <v>0</v>
      </c>
      <c r="CA397" s="177">
        <v>1</v>
      </c>
      <c r="CB397" s="177">
        <v>7</v>
      </c>
      <c r="CZ397" s="146">
        <v>0</v>
      </c>
    </row>
    <row r="398" spans="1:104" ht="22.5" x14ac:dyDescent="0.2">
      <c r="A398" s="171">
        <v>116</v>
      </c>
      <c r="B398" s="172" t="s">
        <v>521</v>
      </c>
      <c r="C398" s="173" t="s">
        <v>522</v>
      </c>
      <c r="D398" s="174" t="s">
        <v>84</v>
      </c>
      <c r="E398" s="175">
        <v>9.8000000000000007</v>
      </c>
      <c r="F398" s="175"/>
      <c r="G398" s="176">
        <f>E398*F398</f>
        <v>0</v>
      </c>
      <c r="M398" s="179" t="s">
        <v>526</v>
      </c>
      <c r="O398" s="170"/>
    </row>
    <row r="399" spans="1:104" x14ac:dyDescent="0.2">
      <c r="A399" s="178"/>
      <c r="B399" s="180"/>
      <c r="C399" s="227" t="s">
        <v>523</v>
      </c>
      <c r="D399" s="228"/>
      <c r="E399" s="181">
        <v>9.8000000000000007</v>
      </c>
      <c r="F399" s="182"/>
      <c r="G399" s="183"/>
      <c r="M399" s="179" t="s">
        <v>527</v>
      </c>
      <c r="O399" s="170"/>
    </row>
    <row r="400" spans="1:104" x14ac:dyDescent="0.2">
      <c r="A400" s="171">
        <v>117</v>
      </c>
      <c r="B400" s="172" t="s">
        <v>524</v>
      </c>
      <c r="C400" s="173" t="s">
        <v>525</v>
      </c>
      <c r="D400" s="174" t="s">
        <v>133</v>
      </c>
      <c r="E400" s="175">
        <v>8.4</v>
      </c>
      <c r="F400" s="175"/>
      <c r="G400" s="176">
        <f>E400*F400</f>
        <v>0</v>
      </c>
      <c r="O400" s="170">
        <v>2</v>
      </c>
      <c r="AA400" s="146">
        <v>1</v>
      </c>
      <c r="AB400" s="146">
        <v>5</v>
      </c>
      <c r="AC400" s="146">
        <v>5</v>
      </c>
      <c r="AZ400" s="146">
        <v>2</v>
      </c>
      <c r="BA400" s="146">
        <f>IF(AZ400=1,G403,0)</f>
        <v>0</v>
      </c>
      <c r="BB400" s="146">
        <f>IF(AZ400=2,G403,0)</f>
        <v>0</v>
      </c>
      <c r="BC400" s="146">
        <f>IF(AZ400=3,G403,0)</f>
        <v>0</v>
      </c>
      <c r="BD400" s="146">
        <f>IF(AZ400=4,G403,0)</f>
        <v>0</v>
      </c>
      <c r="BE400" s="146">
        <f>IF(AZ400=5,G403,0)</f>
        <v>0</v>
      </c>
      <c r="CA400" s="177">
        <v>1</v>
      </c>
      <c r="CB400" s="177">
        <v>5</v>
      </c>
      <c r="CZ400" s="146">
        <v>0</v>
      </c>
    </row>
    <row r="401" spans="1:104" x14ac:dyDescent="0.2">
      <c r="A401" s="178"/>
      <c r="B401" s="180"/>
      <c r="C401" s="227" t="s">
        <v>526</v>
      </c>
      <c r="D401" s="228"/>
      <c r="E401" s="181">
        <v>4.8</v>
      </c>
      <c r="F401" s="182"/>
      <c r="G401" s="183"/>
      <c r="O401" s="170">
        <v>4</v>
      </c>
      <c r="BA401" s="191">
        <f>SUM(BA388:BA400)</f>
        <v>0</v>
      </c>
      <c r="BB401" s="191">
        <f>SUM(BB388:BB400)</f>
        <v>0</v>
      </c>
      <c r="BC401" s="191">
        <f>SUM(BC388:BC400)</f>
        <v>0</v>
      </c>
      <c r="BD401" s="191">
        <f>SUM(BD388:BD400)</f>
        <v>0</v>
      </c>
      <c r="BE401" s="191">
        <f>SUM(BE388:BE400)</f>
        <v>0</v>
      </c>
    </row>
    <row r="402" spans="1:104" x14ac:dyDescent="0.2">
      <c r="A402" s="178"/>
      <c r="B402" s="180"/>
      <c r="C402" s="227" t="s">
        <v>527</v>
      </c>
      <c r="D402" s="228"/>
      <c r="E402" s="181">
        <v>3.6</v>
      </c>
      <c r="F402" s="182"/>
      <c r="G402" s="183"/>
      <c r="H402" s="169"/>
      <c r="I402" s="169"/>
      <c r="O402" s="170">
        <v>1</v>
      </c>
    </row>
    <row r="403" spans="1:104" x14ac:dyDescent="0.2">
      <c r="A403" s="171">
        <v>118</v>
      </c>
      <c r="B403" s="172" t="s">
        <v>528</v>
      </c>
      <c r="C403" s="173" t="s">
        <v>529</v>
      </c>
      <c r="D403" s="174" t="s">
        <v>375</v>
      </c>
      <c r="E403" s="175">
        <v>0.89639999999999997</v>
      </c>
      <c r="F403" s="175"/>
      <c r="G403" s="176">
        <f>E403*F403</f>
        <v>0</v>
      </c>
      <c r="O403" s="170">
        <v>2</v>
      </c>
      <c r="AA403" s="146">
        <v>1</v>
      </c>
      <c r="AB403" s="146">
        <v>7</v>
      </c>
      <c r="AC403" s="146">
        <v>7</v>
      </c>
      <c r="AZ403" s="146">
        <v>2</v>
      </c>
      <c r="BA403" s="146">
        <f>IF(AZ403=1,G406,0)</f>
        <v>0</v>
      </c>
      <c r="BB403" s="146">
        <f>IF(AZ403=2,G406,0)</f>
        <v>0</v>
      </c>
      <c r="BC403" s="146">
        <f>IF(AZ403=3,G406,0)</f>
        <v>0</v>
      </c>
      <c r="BD403" s="146">
        <f>IF(AZ403=4,G406,0)</f>
        <v>0</v>
      </c>
      <c r="BE403" s="146">
        <f>IF(AZ403=5,G406,0)</f>
        <v>0</v>
      </c>
      <c r="CA403" s="177">
        <v>1</v>
      </c>
      <c r="CB403" s="177">
        <v>7</v>
      </c>
      <c r="CZ403" s="146">
        <v>0</v>
      </c>
    </row>
    <row r="404" spans="1:104" x14ac:dyDescent="0.2">
      <c r="A404" s="184"/>
      <c r="B404" s="185" t="s">
        <v>77</v>
      </c>
      <c r="C404" s="186" t="str">
        <f>CONCATENATE(B391," ",C391)</f>
        <v>767 Konstrukce zámečnické</v>
      </c>
      <c r="D404" s="187"/>
      <c r="E404" s="188"/>
      <c r="F404" s="189"/>
      <c r="G404" s="190">
        <f>SUM(G391:G403)</f>
        <v>0</v>
      </c>
      <c r="M404" s="179" t="s">
        <v>534</v>
      </c>
      <c r="O404" s="170"/>
    </row>
    <row r="405" spans="1:104" x14ac:dyDescent="0.2">
      <c r="A405" s="163" t="s">
        <v>74</v>
      </c>
      <c r="B405" s="164" t="s">
        <v>530</v>
      </c>
      <c r="C405" s="165" t="s">
        <v>531</v>
      </c>
      <c r="D405" s="166"/>
      <c r="E405" s="167"/>
      <c r="F405" s="167"/>
      <c r="G405" s="168"/>
      <c r="O405" s="170">
        <v>2</v>
      </c>
      <c r="AA405" s="146">
        <v>1</v>
      </c>
      <c r="AB405" s="146">
        <v>7</v>
      </c>
      <c r="AC405" s="146">
        <v>7</v>
      </c>
      <c r="AZ405" s="146">
        <v>2</v>
      </c>
      <c r="BA405" s="146">
        <f>IF(AZ405=1,G408,0)</f>
        <v>0</v>
      </c>
      <c r="BB405" s="146">
        <f>IF(AZ405=2,G408,0)</f>
        <v>0</v>
      </c>
      <c r="BC405" s="146">
        <f>IF(AZ405=3,G408,0)</f>
        <v>0</v>
      </c>
      <c r="BD405" s="146">
        <f>IF(AZ405=4,G408,0)</f>
        <v>0</v>
      </c>
      <c r="BE405" s="146">
        <f>IF(AZ405=5,G408,0)</f>
        <v>0</v>
      </c>
      <c r="CA405" s="177">
        <v>1</v>
      </c>
      <c r="CB405" s="177">
        <v>7</v>
      </c>
      <c r="CZ405" s="146">
        <v>0</v>
      </c>
    </row>
    <row r="406" spans="1:104" ht="22.5" x14ac:dyDescent="0.2">
      <c r="A406" s="171">
        <v>119</v>
      </c>
      <c r="B406" s="172" t="s">
        <v>532</v>
      </c>
      <c r="C406" s="173" t="s">
        <v>533</v>
      </c>
      <c r="D406" s="174" t="s">
        <v>111</v>
      </c>
      <c r="E406" s="175">
        <v>20</v>
      </c>
      <c r="F406" s="175"/>
      <c r="G406" s="176">
        <f>E406*F406</f>
        <v>0</v>
      </c>
      <c r="M406" s="179" t="s">
        <v>537</v>
      </c>
      <c r="O406" s="170"/>
    </row>
    <row r="407" spans="1:104" x14ac:dyDescent="0.2">
      <c r="A407" s="178"/>
      <c r="B407" s="180"/>
      <c r="C407" s="227" t="s">
        <v>534</v>
      </c>
      <c r="D407" s="228"/>
      <c r="E407" s="181">
        <v>20</v>
      </c>
      <c r="F407" s="182"/>
      <c r="G407" s="183"/>
      <c r="O407" s="170">
        <v>2</v>
      </c>
      <c r="AA407" s="146">
        <v>1</v>
      </c>
      <c r="AB407" s="146">
        <v>0</v>
      </c>
      <c r="AC407" s="146">
        <v>0</v>
      </c>
      <c r="AZ407" s="146">
        <v>2</v>
      </c>
      <c r="BA407" s="146">
        <f>IF(AZ407=1,G410,0)</f>
        <v>0</v>
      </c>
      <c r="BB407" s="146">
        <f>IF(AZ407=2,G410,0)</f>
        <v>0</v>
      </c>
      <c r="BC407" s="146">
        <f>IF(AZ407=3,G410,0)</f>
        <v>0</v>
      </c>
      <c r="BD407" s="146">
        <f>IF(AZ407=4,G410,0)</f>
        <v>0</v>
      </c>
      <c r="BE407" s="146">
        <f>IF(AZ407=5,G410,0)</f>
        <v>0</v>
      </c>
      <c r="CA407" s="177">
        <v>1</v>
      </c>
      <c r="CB407" s="177">
        <v>0</v>
      </c>
      <c r="CZ407" s="146">
        <v>0</v>
      </c>
    </row>
    <row r="408" spans="1:104" ht="22.5" x14ac:dyDescent="0.2">
      <c r="A408" s="171">
        <v>120</v>
      </c>
      <c r="B408" s="172" t="s">
        <v>535</v>
      </c>
      <c r="C408" s="173" t="s">
        <v>536</v>
      </c>
      <c r="D408" s="174" t="s">
        <v>111</v>
      </c>
      <c r="E408" s="175">
        <v>4</v>
      </c>
      <c r="F408" s="175"/>
      <c r="G408" s="176">
        <f>E408*F408</f>
        <v>0</v>
      </c>
      <c r="M408" s="179" t="s">
        <v>540</v>
      </c>
      <c r="O408" s="170"/>
    </row>
    <row r="409" spans="1:104" x14ac:dyDescent="0.2">
      <c r="A409" s="178"/>
      <c r="B409" s="180"/>
      <c r="C409" s="227" t="s">
        <v>537</v>
      </c>
      <c r="D409" s="228"/>
      <c r="E409" s="181">
        <v>4</v>
      </c>
      <c r="F409" s="182"/>
      <c r="G409" s="183"/>
      <c r="O409" s="170">
        <v>2</v>
      </c>
      <c r="AA409" s="146">
        <v>1</v>
      </c>
      <c r="AB409" s="146">
        <v>0</v>
      </c>
      <c r="AC409" s="146">
        <v>0</v>
      </c>
      <c r="AZ409" s="146">
        <v>2</v>
      </c>
      <c r="BA409" s="146">
        <f>IF(AZ409=1,G412,0)</f>
        <v>0</v>
      </c>
      <c r="BB409" s="146">
        <f>IF(AZ409=2,G412,0)</f>
        <v>0</v>
      </c>
      <c r="BC409" s="146">
        <f>IF(AZ409=3,G412,0)</f>
        <v>0</v>
      </c>
      <c r="BD409" s="146">
        <f>IF(AZ409=4,G412,0)</f>
        <v>0</v>
      </c>
      <c r="BE409" s="146">
        <f>IF(AZ409=5,G412,0)</f>
        <v>0</v>
      </c>
      <c r="CA409" s="177">
        <v>1</v>
      </c>
      <c r="CB409" s="177">
        <v>0</v>
      </c>
      <c r="CZ409" s="146">
        <v>0</v>
      </c>
    </row>
    <row r="410" spans="1:104" ht="22.5" x14ac:dyDescent="0.2">
      <c r="A410" s="171">
        <v>121</v>
      </c>
      <c r="B410" s="172" t="s">
        <v>538</v>
      </c>
      <c r="C410" s="173" t="s">
        <v>539</v>
      </c>
      <c r="D410" s="174" t="s">
        <v>111</v>
      </c>
      <c r="E410" s="175">
        <v>7</v>
      </c>
      <c r="F410" s="175"/>
      <c r="G410" s="176">
        <f>E410*F410</f>
        <v>0</v>
      </c>
      <c r="M410" s="179" t="s">
        <v>543</v>
      </c>
      <c r="O410" s="170"/>
    </row>
    <row r="411" spans="1:104" x14ac:dyDescent="0.2">
      <c r="A411" s="178"/>
      <c r="B411" s="180"/>
      <c r="C411" s="227" t="s">
        <v>540</v>
      </c>
      <c r="D411" s="228"/>
      <c r="E411" s="181">
        <v>7</v>
      </c>
      <c r="F411" s="182"/>
      <c r="G411" s="183"/>
      <c r="O411" s="170">
        <v>2</v>
      </c>
      <c r="AA411" s="146">
        <v>1</v>
      </c>
      <c r="AB411" s="146">
        <v>7</v>
      </c>
      <c r="AC411" s="146">
        <v>7</v>
      </c>
      <c r="AZ411" s="146">
        <v>2</v>
      </c>
      <c r="BA411" s="146">
        <f>IF(AZ411=1,G414,0)</f>
        <v>0</v>
      </c>
      <c r="BB411" s="146">
        <f>IF(AZ411=2,G414,0)</f>
        <v>0</v>
      </c>
      <c r="BC411" s="146">
        <f>IF(AZ411=3,G414,0)</f>
        <v>0</v>
      </c>
      <c r="BD411" s="146">
        <f>IF(AZ411=4,G414,0)</f>
        <v>0</v>
      </c>
      <c r="BE411" s="146">
        <f>IF(AZ411=5,G414,0)</f>
        <v>0</v>
      </c>
      <c r="CA411" s="177">
        <v>1</v>
      </c>
      <c r="CB411" s="177">
        <v>7</v>
      </c>
      <c r="CZ411" s="146">
        <v>0</v>
      </c>
    </row>
    <row r="412" spans="1:104" ht="22.5" x14ac:dyDescent="0.2">
      <c r="A412" s="171">
        <v>122</v>
      </c>
      <c r="B412" s="172" t="s">
        <v>541</v>
      </c>
      <c r="C412" s="173" t="s">
        <v>542</v>
      </c>
      <c r="D412" s="174" t="s">
        <v>111</v>
      </c>
      <c r="E412" s="175">
        <v>2</v>
      </c>
      <c r="F412" s="175"/>
      <c r="G412" s="176">
        <f>E412*F412</f>
        <v>0</v>
      </c>
      <c r="M412" s="179" t="s">
        <v>546</v>
      </c>
      <c r="O412" s="170"/>
    </row>
    <row r="413" spans="1:104" x14ac:dyDescent="0.2">
      <c r="A413" s="178"/>
      <c r="B413" s="180"/>
      <c r="C413" s="227" t="s">
        <v>543</v>
      </c>
      <c r="D413" s="228"/>
      <c r="E413" s="181">
        <v>2</v>
      </c>
      <c r="F413" s="182"/>
      <c r="G413" s="183"/>
      <c r="O413" s="170">
        <v>2</v>
      </c>
      <c r="AA413" s="146">
        <v>1</v>
      </c>
      <c r="AB413" s="146">
        <v>7</v>
      </c>
      <c r="AC413" s="146">
        <v>7</v>
      </c>
      <c r="AZ413" s="146">
        <v>2</v>
      </c>
      <c r="BA413" s="146">
        <f>IF(AZ413=1,G416,0)</f>
        <v>0</v>
      </c>
      <c r="BB413" s="146">
        <f>IF(AZ413=2,G416,0)</f>
        <v>0</v>
      </c>
      <c r="BC413" s="146">
        <f>IF(AZ413=3,G416,0)</f>
        <v>0</v>
      </c>
      <c r="BD413" s="146">
        <f>IF(AZ413=4,G416,0)</f>
        <v>0</v>
      </c>
      <c r="BE413" s="146">
        <f>IF(AZ413=5,G416,0)</f>
        <v>0</v>
      </c>
      <c r="CA413" s="177">
        <v>1</v>
      </c>
      <c r="CB413" s="177">
        <v>7</v>
      </c>
      <c r="CZ413" s="146">
        <v>0</v>
      </c>
    </row>
    <row r="414" spans="1:104" ht="22.5" x14ac:dyDescent="0.2">
      <c r="A414" s="171">
        <v>123</v>
      </c>
      <c r="B414" s="172" t="s">
        <v>544</v>
      </c>
      <c r="C414" s="173" t="s">
        <v>545</v>
      </c>
      <c r="D414" s="174" t="s">
        <v>111</v>
      </c>
      <c r="E414" s="175">
        <v>4</v>
      </c>
      <c r="F414" s="175"/>
      <c r="G414" s="176">
        <f>E414*F414</f>
        <v>0</v>
      </c>
      <c r="M414" s="179" t="s">
        <v>548</v>
      </c>
      <c r="O414" s="170"/>
    </row>
    <row r="415" spans="1:104" x14ac:dyDescent="0.2">
      <c r="A415" s="178"/>
      <c r="B415" s="180"/>
      <c r="C415" s="227" t="s">
        <v>546</v>
      </c>
      <c r="D415" s="228"/>
      <c r="E415" s="181">
        <v>4</v>
      </c>
      <c r="F415" s="182"/>
      <c r="G415" s="183"/>
      <c r="O415" s="170">
        <v>2</v>
      </c>
      <c r="AA415" s="146">
        <v>1</v>
      </c>
      <c r="AB415" s="146">
        <v>7</v>
      </c>
      <c r="AC415" s="146">
        <v>7</v>
      </c>
      <c r="AZ415" s="146">
        <v>2</v>
      </c>
      <c r="BA415" s="146">
        <f>IF(AZ415=1,G418,0)</f>
        <v>0</v>
      </c>
      <c r="BB415" s="146">
        <f>IF(AZ415=2,G418,0)</f>
        <v>0</v>
      </c>
      <c r="BC415" s="146">
        <f>IF(AZ415=3,G418,0)</f>
        <v>0</v>
      </c>
      <c r="BD415" s="146">
        <f>IF(AZ415=4,G418,0)</f>
        <v>0</v>
      </c>
      <c r="BE415" s="146">
        <f>IF(AZ415=5,G418,0)</f>
        <v>0</v>
      </c>
      <c r="CA415" s="177">
        <v>1</v>
      </c>
      <c r="CB415" s="177">
        <v>7</v>
      </c>
      <c r="CZ415" s="146">
        <v>0</v>
      </c>
    </row>
    <row r="416" spans="1:104" ht="22.5" x14ac:dyDescent="0.2">
      <c r="A416" s="171">
        <v>124</v>
      </c>
      <c r="B416" s="172" t="s">
        <v>547</v>
      </c>
      <c r="C416" s="173" t="s">
        <v>545</v>
      </c>
      <c r="D416" s="174" t="s">
        <v>111</v>
      </c>
      <c r="E416" s="175">
        <v>1</v>
      </c>
      <c r="F416" s="175"/>
      <c r="G416" s="176">
        <f>E416*F416</f>
        <v>0</v>
      </c>
      <c r="M416" s="179" t="s">
        <v>551</v>
      </c>
      <c r="O416" s="170"/>
    </row>
    <row r="417" spans="1:104" x14ac:dyDescent="0.2">
      <c r="A417" s="178"/>
      <c r="B417" s="180"/>
      <c r="C417" s="227" t="s">
        <v>548</v>
      </c>
      <c r="D417" s="228"/>
      <c r="E417" s="181">
        <v>1</v>
      </c>
      <c r="F417" s="182"/>
      <c r="G417" s="183"/>
      <c r="O417" s="170">
        <v>2</v>
      </c>
      <c r="AA417" s="146">
        <v>1</v>
      </c>
      <c r="AB417" s="146">
        <v>7</v>
      </c>
      <c r="AC417" s="146">
        <v>7</v>
      </c>
      <c r="AZ417" s="146">
        <v>2</v>
      </c>
      <c r="BA417" s="146">
        <f>IF(AZ417=1,G420,0)</f>
        <v>0</v>
      </c>
      <c r="BB417" s="146">
        <f>IF(AZ417=2,G420,0)</f>
        <v>0</v>
      </c>
      <c r="BC417" s="146">
        <f>IF(AZ417=3,G420,0)</f>
        <v>0</v>
      </c>
      <c r="BD417" s="146">
        <f>IF(AZ417=4,G420,0)</f>
        <v>0</v>
      </c>
      <c r="BE417" s="146">
        <f>IF(AZ417=5,G420,0)</f>
        <v>0</v>
      </c>
      <c r="CA417" s="177">
        <v>1</v>
      </c>
      <c r="CB417" s="177">
        <v>7</v>
      </c>
      <c r="CZ417" s="146">
        <v>0</v>
      </c>
    </row>
    <row r="418" spans="1:104" ht="22.5" x14ac:dyDescent="0.2">
      <c r="A418" s="171">
        <v>125</v>
      </c>
      <c r="B418" s="172" t="s">
        <v>549</v>
      </c>
      <c r="C418" s="173" t="s">
        <v>550</v>
      </c>
      <c r="D418" s="174" t="s">
        <v>111</v>
      </c>
      <c r="E418" s="175">
        <v>1</v>
      </c>
      <c r="F418" s="175"/>
      <c r="G418" s="176">
        <f>E418*F418</f>
        <v>0</v>
      </c>
      <c r="M418" s="179" t="s">
        <v>554</v>
      </c>
      <c r="O418" s="170"/>
    </row>
    <row r="419" spans="1:104" x14ac:dyDescent="0.2">
      <c r="A419" s="178"/>
      <c r="B419" s="180"/>
      <c r="C419" s="227" t="s">
        <v>551</v>
      </c>
      <c r="D419" s="228"/>
      <c r="E419" s="181">
        <v>1</v>
      </c>
      <c r="F419" s="182"/>
      <c r="G419" s="183"/>
      <c r="O419" s="170">
        <v>2</v>
      </c>
      <c r="AA419" s="146">
        <v>1</v>
      </c>
      <c r="AB419" s="146">
        <v>7</v>
      </c>
      <c r="AC419" s="146">
        <v>7</v>
      </c>
      <c r="AZ419" s="146">
        <v>2</v>
      </c>
      <c r="BA419" s="146">
        <f>IF(AZ419=1,G422,0)</f>
        <v>0</v>
      </c>
      <c r="BB419" s="146">
        <f>IF(AZ419=2,G422,0)</f>
        <v>0</v>
      </c>
      <c r="BC419" s="146">
        <f>IF(AZ419=3,G422,0)</f>
        <v>0</v>
      </c>
      <c r="BD419" s="146">
        <f>IF(AZ419=4,G422,0)</f>
        <v>0</v>
      </c>
      <c r="BE419" s="146">
        <f>IF(AZ419=5,G422,0)</f>
        <v>0</v>
      </c>
      <c r="CA419" s="177">
        <v>1</v>
      </c>
      <c r="CB419" s="177">
        <v>7</v>
      </c>
      <c r="CZ419" s="146">
        <v>0</v>
      </c>
    </row>
    <row r="420" spans="1:104" ht="22.5" x14ac:dyDescent="0.2">
      <c r="A420" s="171">
        <v>126</v>
      </c>
      <c r="B420" s="172" t="s">
        <v>552</v>
      </c>
      <c r="C420" s="173" t="s">
        <v>553</v>
      </c>
      <c r="D420" s="174" t="s">
        <v>111</v>
      </c>
      <c r="E420" s="175">
        <v>1</v>
      </c>
      <c r="F420" s="175"/>
      <c r="G420" s="176">
        <f>E420*F420</f>
        <v>0</v>
      </c>
      <c r="O420" s="170">
        <v>4</v>
      </c>
      <c r="BA420" s="191">
        <f>SUM(BA402:BA419)</f>
        <v>0</v>
      </c>
      <c r="BB420" s="191">
        <f>SUM(BB402:BB419)</f>
        <v>0</v>
      </c>
      <c r="BC420" s="191">
        <f>SUM(BC402:BC419)</f>
        <v>0</v>
      </c>
      <c r="BD420" s="191">
        <f>SUM(BD402:BD419)</f>
        <v>0</v>
      </c>
      <c r="BE420" s="191">
        <f>SUM(BE402:BE419)</f>
        <v>0</v>
      </c>
    </row>
    <row r="421" spans="1:104" x14ac:dyDescent="0.2">
      <c r="A421" s="178"/>
      <c r="B421" s="180"/>
      <c r="C421" s="227" t="s">
        <v>554</v>
      </c>
      <c r="D421" s="228"/>
      <c r="E421" s="181">
        <v>1</v>
      </c>
      <c r="F421" s="182"/>
      <c r="G421" s="183"/>
      <c r="H421" s="169"/>
      <c r="I421" s="169"/>
      <c r="O421" s="170">
        <v>1</v>
      </c>
    </row>
    <row r="422" spans="1:104" ht="22.5" x14ac:dyDescent="0.2">
      <c r="A422" s="171">
        <v>127</v>
      </c>
      <c r="B422" s="172" t="s">
        <v>555</v>
      </c>
      <c r="C422" s="173" t="s">
        <v>556</v>
      </c>
      <c r="D422" s="174" t="s">
        <v>444</v>
      </c>
      <c r="E422" s="175">
        <v>1</v>
      </c>
      <c r="F422" s="175"/>
      <c r="G422" s="176">
        <f>E422*F422</f>
        <v>0</v>
      </c>
      <c r="O422" s="170">
        <v>2</v>
      </c>
      <c r="AA422" s="146">
        <v>1</v>
      </c>
      <c r="AB422" s="146">
        <v>7</v>
      </c>
      <c r="AC422" s="146">
        <v>7</v>
      </c>
      <c r="AZ422" s="146">
        <v>2</v>
      </c>
      <c r="BA422" s="146">
        <f>IF(AZ422=1,G425,0)</f>
        <v>0</v>
      </c>
      <c r="BB422" s="146">
        <f>IF(AZ422=2,G425,0)</f>
        <v>0</v>
      </c>
      <c r="BC422" s="146">
        <f>IF(AZ422=3,G425,0)</f>
        <v>0</v>
      </c>
      <c r="BD422" s="146">
        <f>IF(AZ422=4,G425,0)</f>
        <v>0</v>
      </c>
      <c r="BE422" s="146">
        <f>IF(AZ422=5,G425,0)</f>
        <v>0</v>
      </c>
      <c r="CA422" s="177">
        <v>1</v>
      </c>
      <c r="CB422" s="177">
        <v>7</v>
      </c>
      <c r="CZ422" s="146">
        <v>1.0000000000000001E-5</v>
      </c>
    </row>
    <row r="423" spans="1:104" x14ac:dyDescent="0.2">
      <c r="A423" s="184"/>
      <c r="B423" s="185" t="s">
        <v>77</v>
      </c>
      <c r="C423" s="186" t="str">
        <f>CONCATENATE(B405," ",C405)</f>
        <v>769 Otvorové prvky z plastu</v>
      </c>
      <c r="D423" s="187"/>
      <c r="E423" s="188"/>
      <c r="F423" s="189"/>
      <c r="G423" s="190">
        <f>SUM(G405:G422)</f>
        <v>0</v>
      </c>
      <c r="M423" s="179" t="s">
        <v>561</v>
      </c>
      <c r="O423" s="170"/>
    </row>
    <row r="424" spans="1:104" x14ac:dyDescent="0.2">
      <c r="A424" s="163" t="s">
        <v>74</v>
      </c>
      <c r="B424" s="164" t="s">
        <v>557</v>
      </c>
      <c r="C424" s="165" t="s">
        <v>558</v>
      </c>
      <c r="D424" s="166"/>
      <c r="E424" s="167"/>
      <c r="F424" s="167"/>
      <c r="G424" s="168"/>
      <c r="O424" s="170">
        <v>2</v>
      </c>
      <c r="AA424" s="146">
        <v>1</v>
      </c>
      <c r="AB424" s="146">
        <v>7</v>
      </c>
      <c r="AC424" s="146">
        <v>7</v>
      </c>
      <c r="AZ424" s="146">
        <v>2</v>
      </c>
      <c r="BA424" s="146">
        <f>IF(AZ424=1,G427,0)</f>
        <v>0</v>
      </c>
      <c r="BB424" s="146">
        <f>IF(AZ424=2,G427,0)</f>
        <v>0</v>
      </c>
      <c r="BC424" s="146">
        <f>IF(AZ424=3,G427,0)</f>
        <v>0</v>
      </c>
      <c r="BD424" s="146">
        <f>IF(AZ424=4,G427,0)</f>
        <v>0</v>
      </c>
      <c r="BE424" s="146">
        <f>IF(AZ424=5,G427,0)</f>
        <v>0</v>
      </c>
      <c r="CA424" s="177">
        <v>1</v>
      </c>
      <c r="CB424" s="177">
        <v>7</v>
      </c>
      <c r="CZ424" s="146">
        <v>2.7999999999999998E-4</v>
      </c>
    </row>
    <row r="425" spans="1:104" x14ac:dyDescent="0.2">
      <c r="A425" s="171">
        <v>128</v>
      </c>
      <c r="B425" s="172" t="s">
        <v>559</v>
      </c>
      <c r="C425" s="173" t="s">
        <v>560</v>
      </c>
      <c r="D425" s="174" t="s">
        <v>84</v>
      </c>
      <c r="E425" s="175">
        <v>4.62</v>
      </c>
      <c r="F425" s="175"/>
      <c r="G425" s="176">
        <f>E425*F425</f>
        <v>0</v>
      </c>
      <c r="M425" s="179" t="s">
        <v>564</v>
      </c>
      <c r="O425" s="170"/>
    </row>
    <row r="426" spans="1:104" x14ac:dyDescent="0.2">
      <c r="A426" s="178"/>
      <c r="B426" s="180"/>
      <c r="C426" s="227" t="s">
        <v>561</v>
      </c>
      <c r="D426" s="228"/>
      <c r="E426" s="181">
        <v>4.62</v>
      </c>
      <c r="F426" s="182"/>
      <c r="G426" s="183"/>
      <c r="M426" s="179" t="s">
        <v>565</v>
      </c>
      <c r="O426" s="170"/>
    </row>
    <row r="427" spans="1:104" x14ac:dyDescent="0.2">
      <c r="A427" s="171">
        <v>129</v>
      </c>
      <c r="B427" s="172" t="s">
        <v>562</v>
      </c>
      <c r="C427" s="173" t="s">
        <v>563</v>
      </c>
      <c r="D427" s="174" t="s">
        <v>84</v>
      </c>
      <c r="E427" s="175">
        <v>39.380000000000003</v>
      </c>
      <c r="F427" s="175"/>
      <c r="G427" s="176">
        <f>E427*F427</f>
        <v>0</v>
      </c>
      <c r="M427" s="179" t="s">
        <v>566</v>
      </c>
      <c r="O427" s="170"/>
    </row>
    <row r="428" spans="1:104" x14ac:dyDescent="0.2">
      <c r="A428" s="178"/>
      <c r="B428" s="180"/>
      <c r="C428" s="227" t="s">
        <v>564</v>
      </c>
      <c r="D428" s="228"/>
      <c r="E428" s="181">
        <v>5.36</v>
      </c>
      <c r="F428" s="182"/>
      <c r="G428" s="183"/>
      <c r="O428" s="170">
        <v>2</v>
      </c>
      <c r="AA428" s="146">
        <v>1</v>
      </c>
      <c r="AB428" s="146">
        <v>7</v>
      </c>
      <c r="AC428" s="146">
        <v>7</v>
      </c>
      <c r="AZ428" s="146">
        <v>2</v>
      </c>
      <c r="BA428" s="146">
        <f>IF(AZ428=1,G431,0)</f>
        <v>0</v>
      </c>
      <c r="BB428" s="146">
        <f>IF(AZ428=2,G431,0)</f>
        <v>0</v>
      </c>
      <c r="BC428" s="146">
        <f>IF(AZ428=3,G431,0)</f>
        <v>0</v>
      </c>
      <c r="BD428" s="146">
        <f>IF(AZ428=4,G431,0)</f>
        <v>0</v>
      </c>
      <c r="BE428" s="146">
        <f>IF(AZ428=5,G431,0)</f>
        <v>0</v>
      </c>
      <c r="CA428" s="177">
        <v>1</v>
      </c>
      <c r="CB428" s="177">
        <v>7</v>
      </c>
      <c r="CZ428" s="146">
        <v>8.0000000000000007E-5</v>
      </c>
    </row>
    <row r="429" spans="1:104" x14ac:dyDescent="0.2">
      <c r="A429" s="178"/>
      <c r="B429" s="180"/>
      <c r="C429" s="227" t="s">
        <v>565</v>
      </c>
      <c r="D429" s="228"/>
      <c r="E429" s="181">
        <v>29.4</v>
      </c>
      <c r="F429" s="182"/>
      <c r="G429" s="183"/>
      <c r="M429" s="179" t="s">
        <v>564</v>
      </c>
      <c r="O429" s="170"/>
    </row>
    <row r="430" spans="1:104" x14ac:dyDescent="0.2">
      <c r="A430" s="178"/>
      <c r="B430" s="180"/>
      <c r="C430" s="227" t="s">
        <v>566</v>
      </c>
      <c r="D430" s="228"/>
      <c r="E430" s="181">
        <v>4.62</v>
      </c>
      <c r="F430" s="182"/>
      <c r="G430" s="183"/>
      <c r="M430" s="179" t="s">
        <v>565</v>
      </c>
      <c r="O430" s="170"/>
    </row>
    <row r="431" spans="1:104" x14ac:dyDescent="0.2">
      <c r="A431" s="171">
        <v>130</v>
      </c>
      <c r="B431" s="172" t="s">
        <v>567</v>
      </c>
      <c r="C431" s="173" t="s">
        <v>568</v>
      </c>
      <c r="D431" s="174" t="s">
        <v>84</v>
      </c>
      <c r="E431" s="175">
        <v>39.380000000000003</v>
      </c>
      <c r="F431" s="175"/>
      <c r="G431" s="176">
        <f>E431*F431</f>
        <v>0</v>
      </c>
      <c r="M431" s="179" t="s">
        <v>566</v>
      </c>
      <c r="O431" s="170"/>
    </row>
    <row r="432" spans="1:104" x14ac:dyDescent="0.2">
      <c r="A432" s="178"/>
      <c r="B432" s="180"/>
      <c r="C432" s="227" t="s">
        <v>564</v>
      </c>
      <c r="D432" s="228"/>
      <c r="E432" s="181">
        <v>5.36</v>
      </c>
      <c r="F432" s="182"/>
      <c r="G432" s="183"/>
      <c r="O432" s="170">
        <v>4</v>
      </c>
      <c r="BA432" s="191">
        <f>SUM(BA421:BA431)</f>
        <v>0</v>
      </c>
      <c r="BB432" s="191">
        <f>SUM(BB421:BB431)</f>
        <v>0</v>
      </c>
      <c r="BC432" s="191">
        <f>SUM(BC421:BC431)</f>
        <v>0</v>
      </c>
      <c r="BD432" s="191">
        <f>SUM(BD421:BD431)</f>
        <v>0</v>
      </c>
      <c r="BE432" s="191">
        <f>SUM(BE421:BE431)</f>
        <v>0</v>
      </c>
    </row>
    <row r="433" spans="1:104" x14ac:dyDescent="0.2">
      <c r="A433" s="178"/>
      <c r="B433" s="180"/>
      <c r="C433" s="227" t="s">
        <v>565</v>
      </c>
      <c r="D433" s="228"/>
      <c r="E433" s="181">
        <v>29.4</v>
      </c>
      <c r="F433" s="182"/>
      <c r="G433" s="183"/>
      <c r="H433" s="169"/>
      <c r="I433" s="169"/>
      <c r="O433" s="170">
        <v>1</v>
      </c>
    </row>
    <row r="434" spans="1:104" x14ac:dyDescent="0.2">
      <c r="A434" s="178"/>
      <c r="B434" s="180"/>
      <c r="C434" s="227" t="s">
        <v>566</v>
      </c>
      <c r="D434" s="228"/>
      <c r="E434" s="181">
        <v>4.62</v>
      </c>
      <c r="F434" s="182"/>
      <c r="G434" s="183"/>
      <c r="O434" s="170">
        <v>2</v>
      </c>
      <c r="AA434" s="146">
        <v>1</v>
      </c>
      <c r="AB434" s="146">
        <v>7</v>
      </c>
      <c r="AC434" s="146">
        <v>7</v>
      </c>
      <c r="AZ434" s="146">
        <v>2</v>
      </c>
      <c r="BA434" s="146">
        <f>IF(AZ434=1,G437,0)</f>
        <v>0</v>
      </c>
      <c r="BB434" s="146">
        <f>IF(AZ434=2,G437,0)</f>
        <v>0</v>
      </c>
      <c r="BC434" s="146">
        <f>IF(AZ434=3,G437,0)</f>
        <v>0</v>
      </c>
      <c r="BD434" s="146">
        <f>IF(AZ434=4,G437,0)</f>
        <v>0</v>
      </c>
      <c r="BE434" s="146">
        <f>IF(AZ434=5,G437,0)</f>
        <v>0</v>
      </c>
      <c r="CA434" s="177">
        <v>1</v>
      </c>
      <c r="CB434" s="177">
        <v>7</v>
      </c>
      <c r="CZ434" s="146">
        <v>6.9999999999999994E-5</v>
      </c>
    </row>
    <row r="435" spans="1:104" ht="12.75" customHeight="1" x14ac:dyDescent="0.2">
      <c r="A435" s="184"/>
      <c r="B435" s="185" t="s">
        <v>77</v>
      </c>
      <c r="C435" s="186" t="str">
        <f>CONCATENATE(B424," ",C424)</f>
        <v>783 Nátěry</v>
      </c>
      <c r="D435" s="187"/>
      <c r="E435" s="188"/>
      <c r="F435" s="189"/>
      <c r="G435" s="190">
        <f>SUM(G424:G434)</f>
        <v>0</v>
      </c>
      <c r="M435" s="179" t="s">
        <v>573</v>
      </c>
      <c r="O435" s="170"/>
    </row>
    <row r="436" spans="1:104" x14ac:dyDescent="0.2">
      <c r="A436" s="163" t="s">
        <v>74</v>
      </c>
      <c r="B436" s="164" t="s">
        <v>569</v>
      </c>
      <c r="C436" s="165" t="s">
        <v>570</v>
      </c>
      <c r="D436" s="166"/>
      <c r="E436" s="167"/>
      <c r="F436" s="167"/>
      <c r="G436" s="168"/>
      <c r="M436" s="179" t="s">
        <v>574</v>
      </c>
      <c r="O436" s="170"/>
    </row>
    <row r="437" spans="1:104" ht="12.75" customHeight="1" x14ac:dyDescent="0.2">
      <c r="A437" s="171">
        <v>131</v>
      </c>
      <c r="B437" s="172" t="s">
        <v>571</v>
      </c>
      <c r="C437" s="173" t="s">
        <v>572</v>
      </c>
      <c r="D437" s="174" t="s">
        <v>84</v>
      </c>
      <c r="E437" s="175">
        <v>659.27499999999998</v>
      </c>
      <c r="F437" s="175"/>
      <c r="G437" s="176">
        <f>E437*F437</f>
        <v>0</v>
      </c>
      <c r="M437" s="179" t="s">
        <v>575</v>
      </c>
      <c r="O437" s="170"/>
    </row>
    <row r="438" spans="1:104" x14ac:dyDescent="0.2">
      <c r="A438" s="178"/>
      <c r="B438" s="180"/>
      <c r="C438" s="227" t="s">
        <v>573</v>
      </c>
      <c r="D438" s="228"/>
      <c r="E438" s="181">
        <v>168.15</v>
      </c>
      <c r="F438" s="182"/>
      <c r="G438" s="183"/>
      <c r="O438" s="170">
        <v>2</v>
      </c>
      <c r="AA438" s="146">
        <v>1</v>
      </c>
      <c r="AB438" s="146">
        <v>7</v>
      </c>
      <c r="AC438" s="146">
        <v>7</v>
      </c>
      <c r="AZ438" s="146">
        <v>2</v>
      </c>
      <c r="BA438" s="146">
        <f>IF(AZ438=1,G441,0)</f>
        <v>0</v>
      </c>
      <c r="BB438" s="146">
        <f>IF(AZ438=2,G441,0)</f>
        <v>0</v>
      </c>
      <c r="BC438" s="146">
        <f>IF(AZ438=3,G441,0)</f>
        <v>0</v>
      </c>
      <c r="BD438" s="146">
        <f>IF(AZ438=4,G441,0)</f>
        <v>0</v>
      </c>
      <c r="BE438" s="146">
        <f>IF(AZ438=5,G441,0)</f>
        <v>0</v>
      </c>
      <c r="CA438" s="177">
        <v>1</v>
      </c>
      <c r="CB438" s="177">
        <v>7</v>
      </c>
      <c r="CZ438" s="146">
        <v>1.3999999999999999E-4</v>
      </c>
    </row>
    <row r="439" spans="1:104" ht="12.75" customHeight="1" x14ac:dyDescent="0.2">
      <c r="A439" s="178"/>
      <c r="B439" s="180"/>
      <c r="C439" s="227" t="s">
        <v>574</v>
      </c>
      <c r="D439" s="228"/>
      <c r="E439" s="181">
        <v>335.12</v>
      </c>
      <c r="F439" s="182"/>
      <c r="G439" s="183"/>
      <c r="M439" s="179" t="s">
        <v>573</v>
      </c>
      <c r="O439" s="170"/>
    </row>
    <row r="440" spans="1:104" x14ac:dyDescent="0.2">
      <c r="A440" s="178"/>
      <c r="B440" s="180"/>
      <c r="C440" s="227" t="s">
        <v>575</v>
      </c>
      <c r="D440" s="228"/>
      <c r="E440" s="181">
        <v>156.005</v>
      </c>
      <c r="F440" s="182"/>
      <c r="G440" s="183"/>
      <c r="M440" s="179" t="s">
        <v>574</v>
      </c>
      <c r="O440" s="170"/>
    </row>
    <row r="441" spans="1:104" ht="12.75" customHeight="1" x14ac:dyDescent="0.2">
      <c r="A441" s="171">
        <v>132</v>
      </c>
      <c r="B441" s="172" t="s">
        <v>576</v>
      </c>
      <c r="C441" s="173" t="s">
        <v>577</v>
      </c>
      <c r="D441" s="174" t="s">
        <v>84</v>
      </c>
      <c r="E441" s="175">
        <v>659.27499999999998</v>
      </c>
      <c r="F441" s="175"/>
      <c r="G441" s="176">
        <f>E441*F441</f>
        <v>0</v>
      </c>
      <c r="M441" s="179" t="s">
        <v>575</v>
      </c>
      <c r="O441" s="170"/>
    </row>
    <row r="442" spans="1:104" x14ac:dyDescent="0.2">
      <c r="A442" s="178"/>
      <c r="B442" s="180"/>
      <c r="C442" s="227" t="s">
        <v>573</v>
      </c>
      <c r="D442" s="228"/>
      <c r="E442" s="181">
        <v>168.15</v>
      </c>
      <c r="F442" s="182"/>
      <c r="G442" s="183"/>
      <c r="O442" s="170">
        <v>2</v>
      </c>
      <c r="AA442" s="146">
        <v>1</v>
      </c>
      <c r="AB442" s="146">
        <v>7</v>
      </c>
      <c r="AC442" s="146">
        <v>7</v>
      </c>
      <c r="AZ442" s="146">
        <v>2</v>
      </c>
      <c r="BA442" s="146">
        <f>IF(AZ442=1,G445,0)</f>
        <v>0</v>
      </c>
      <c r="BB442" s="146">
        <f>IF(AZ442=2,G445,0)</f>
        <v>0</v>
      </c>
      <c r="BC442" s="146">
        <f>IF(AZ442=3,G445,0)</f>
        <v>0</v>
      </c>
      <c r="BD442" s="146">
        <f>IF(AZ442=4,G445,0)</f>
        <v>0</v>
      </c>
      <c r="BE442" s="146">
        <f>IF(AZ442=5,G445,0)</f>
        <v>0</v>
      </c>
      <c r="CA442" s="177">
        <v>1</v>
      </c>
      <c r="CB442" s="177">
        <v>7</v>
      </c>
      <c r="CZ442" s="146">
        <v>0</v>
      </c>
    </row>
    <row r="443" spans="1:104" ht="12.75" customHeight="1" x14ac:dyDescent="0.2">
      <c r="A443" s="178"/>
      <c r="B443" s="180"/>
      <c r="C443" s="227" t="s">
        <v>574</v>
      </c>
      <c r="D443" s="228"/>
      <c r="E443" s="181">
        <v>335.12</v>
      </c>
      <c r="F443" s="182"/>
      <c r="G443" s="183"/>
      <c r="M443" s="179" t="s">
        <v>573</v>
      </c>
      <c r="O443" s="170"/>
    </row>
    <row r="444" spans="1:104" x14ac:dyDescent="0.2">
      <c r="A444" s="178"/>
      <c r="B444" s="180"/>
      <c r="C444" s="227" t="s">
        <v>575</v>
      </c>
      <c r="D444" s="228"/>
      <c r="E444" s="181">
        <v>156.005</v>
      </c>
      <c r="F444" s="182"/>
      <c r="G444" s="183"/>
      <c r="M444" s="179" t="s">
        <v>574</v>
      </c>
      <c r="O444" s="170"/>
    </row>
    <row r="445" spans="1:104" ht="12.75" customHeight="1" x14ac:dyDescent="0.2">
      <c r="A445" s="171">
        <v>133</v>
      </c>
      <c r="B445" s="172" t="s">
        <v>578</v>
      </c>
      <c r="C445" s="173" t="s">
        <v>579</v>
      </c>
      <c r="D445" s="174" t="s">
        <v>84</v>
      </c>
      <c r="E445" s="175">
        <v>659.27499999999998</v>
      </c>
      <c r="F445" s="175"/>
      <c r="G445" s="176">
        <f>E445*F445</f>
        <v>0</v>
      </c>
      <c r="M445" s="179" t="s">
        <v>575</v>
      </c>
      <c r="O445" s="170"/>
    </row>
    <row r="446" spans="1:104" x14ac:dyDescent="0.2">
      <c r="A446" s="178"/>
      <c r="B446" s="180"/>
      <c r="C446" s="227" t="s">
        <v>573</v>
      </c>
      <c r="D446" s="228"/>
      <c r="E446" s="181">
        <v>168.15</v>
      </c>
      <c r="F446" s="182"/>
      <c r="G446" s="183"/>
      <c r="O446" s="170">
        <v>4</v>
      </c>
      <c r="BA446" s="191">
        <f>SUM(BA433:BA445)</f>
        <v>0</v>
      </c>
      <c r="BB446" s="191">
        <f>SUM(BB433:BB445)</f>
        <v>0</v>
      </c>
      <c r="BC446" s="191">
        <f>SUM(BC433:BC445)</f>
        <v>0</v>
      </c>
      <c r="BD446" s="191">
        <f>SUM(BD433:BD445)</f>
        <v>0</v>
      </c>
      <c r="BE446" s="191">
        <f>SUM(BE433:BE445)</f>
        <v>0</v>
      </c>
    </row>
    <row r="447" spans="1:104" x14ac:dyDescent="0.2">
      <c r="A447" s="178"/>
      <c r="B447" s="180"/>
      <c r="C447" s="227" t="s">
        <v>574</v>
      </c>
      <c r="D447" s="228"/>
      <c r="E447" s="181">
        <v>335.12</v>
      </c>
      <c r="F447" s="182"/>
      <c r="G447" s="183"/>
      <c r="H447" s="169"/>
      <c r="I447" s="169"/>
      <c r="O447" s="170">
        <v>1</v>
      </c>
    </row>
    <row r="448" spans="1:104" x14ac:dyDescent="0.2">
      <c r="A448" s="178"/>
      <c r="B448" s="180"/>
      <c r="C448" s="227" t="s">
        <v>575</v>
      </c>
      <c r="D448" s="228"/>
      <c r="E448" s="181">
        <v>156.005</v>
      </c>
      <c r="F448" s="182"/>
      <c r="G448" s="183"/>
      <c r="O448" s="170">
        <v>2</v>
      </c>
      <c r="AA448" s="146">
        <v>1</v>
      </c>
      <c r="AB448" s="146">
        <v>0</v>
      </c>
      <c r="AC448" s="146">
        <v>0</v>
      </c>
      <c r="AZ448" s="146">
        <v>4</v>
      </c>
      <c r="BA448" s="146">
        <f>IF(AZ448=1,G451,0)</f>
        <v>0</v>
      </c>
      <c r="BB448" s="146">
        <f>IF(AZ448=2,G451,0)</f>
        <v>0</v>
      </c>
      <c r="BC448" s="146">
        <f>IF(AZ448=3,G451,0)</f>
        <v>0</v>
      </c>
      <c r="BD448" s="146">
        <f>IF(AZ448=4,G451,0)</f>
        <v>0</v>
      </c>
      <c r="BE448" s="146">
        <f>IF(AZ448=5,G451,0)</f>
        <v>0</v>
      </c>
      <c r="CA448" s="177">
        <v>1</v>
      </c>
      <c r="CB448" s="177">
        <v>0</v>
      </c>
      <c r="CZ448" s="146">
        <v>0</v>
      </c>
    </row>
    <row r="449" spans="1:104" x14ac:dyDescent="0.2">
      <c r="A449" s="184"/>
      <c r="B449" s="185" t="s">
        <v>77</v>
      </c>
      <c r="C449" s="186" t="str">
        <f>CONCATENATE(B436," ",C436)</f>
        <v>784 Malby</v>
      </c>
      <c r="D449" s="187"/>
      <c r="E449" s="188"/>
      <c r="F449" s="189"/>
      <c r="G449" s="190">
        <f>SUM(G436:G448)</f>
        <v>0</v>
      </c>
      <c r="M449" s="179" t="s">
        <v>584</v>
      </c>
      <c r="O449" s="170"/>
    </row>
    <row r="450" spans="1:104" x14ac:dyDescent="0.2">
      <c r="A450" s="163" t="s">
        <v>74</v>
      </c>
      <c r="B450" s="164" t="s">
        <v>580</v>
      </c>
      <c r="C450" s="165" t="s">
        <v>581</v>
      </c>
      <c r="D450" s="166"/>
      <c r="E450" s="167"/>
      <c r="F450" s="167"/>
      <c r="G450" s="168"/>
      <c r="O450" s="170">
        <v>2</v>
      </c>
      <c r="AA450" s="146">
        <v>1</v>
      </c>
      <c r="AB450" s="146">
        <v>0</v>
      </c>
      <c r="AC450" s="146">
        <v>0</v>
      </c>
      <c r="AZ450" s="146">
        <v>4</v>
      </c>
      <c r="BA450" s="146">
        <f>IF(AZ450=1,G453,0)</f>
        <v>0</v>
      </c>
      <c r="BB450" s="146">
        <f>IF(AZ450=2,G453,0)</f>
        <v>0</v>
      </c>
      <c r="BC450" s="146">
        <f>IF(AZ450=3,G453,0)</f>
        <v>0</v>
      </c>
      <c r="BD450" s="146">
        <f>IF(AZ450=4,G453,0)</f>
        <v>0</v>
      </c>
      <c r="BE450" s="146">
        <f>IF(AZ450=5,G453,0)</f>
        <v>0</v>
      </c>
      <c r="CA450" s="177">
        <v>1</v>
      </c>
      <c r="CB450" s="177">
        <v>0</v>
      </c>
      <c r="CZ450" s="146">
        <v>0</v>
      </c>
    </row>
    <row r="451" spans="1:104" x14ac:dyDescent="0.2">
      <c r="A451" s="171">
        <v>134</v>
      </c>
      <c r="B451" s="172" t="s">
        <v>582</v>
      </c>
      <c r="C451" s="173" t="s">
        <v>583</v>
      </c>
      <c r="D451" s="174" t="s">
        <v>133</v>
      </c>
      <c r="E451" s="175">
        <v>49</v>
      </c>
      <c r="F451" s="175"/>
      <c r="G451" s="176">
        <f>E451*F451</f>
        <v>0</v>
      </c>
      <c r="M451" s="179" t="s">
        <v>587</v>
      </c>
      <c r="O451" s="170"/>
    </row>
    <row r="452" spans="1:104" x14ac:dyDescent="0.2">
      <c r="A452" s="178"/>
      <c r="B452" s="180"/>
      <c r="C452" s="227" t="s">
        <v>584</v>
      </c>
      <c r="D452" s="228"/>
      <c r="E452" s="181">
        <v>49</v>
      </c>
      <c r="F452" s="182"/>
      <c r="G452" s="183"/>
      <c r="O452" s="170">
        <v>2</v>
      </c>
      <c r="AA452" s="146">
        <v>1</v>
      </c>
      <c r="AB452" s="146">
        <v>0</v>
      </c>
      <c r="AC452" s="146">
        <v>0</v>
      </c>
      <c r="AZ452" s="146">
        <v>4</v>
      </c>
      <c r="BA452" s="146">
        <f>IF(AZ452=1,G455,0)</f>
        <v>0</v>
      </c>
      <c r="BB452" s="146">
        <f>IF(AZ452=2,G455,0)</f>
        <v>0</v>
      </c>
      <c r="BC452" s="146">
        <f>IF(AZ452=3,G455,0)</f>
        <v>0</v>
      </c>
      <c r="BD452" s="146">
        <f>IF(AZ452=4,G455,0)</f>
        <v>0</v>
      </c>
      <c r="BE452" s="146">
        <f>IF(AZ452=5,G455,0)</f>
        <v>0</v>
      </c>
      <c r="CA452" s="177">
        <v>1</v>
      </c>
      <c r="CB452" s="177">
        <v>0</v>
      </c>
      <c r="CZ452" s="146">
        <v>0</v>
      </c>
    </row>
    <row r="453" spans="1:104" x14ac:dyDescent="0.2">
      <c r="A453" s="171">
        <v>135</v>
      </c>
      <c r="B453" s="172" t="s">
        <v>585</v>
      </c>
      <c r="C453" s="173" t="s">
        <v>586</v>
      </c>
      <c r="D453" s="174" t="s">
        <v>133</v>
      </c>
      <c r="E453" s="175">
        <v>198</v>
      </c>
      <c r="F453" s="175"/>
      <c r="G453" s="176">
        <f>E453*F453</f>
        <v>0</v>
      </c>
      <c r="M453" s="179" t="s">
        <v>584</v>
      </c>
      <c r="O453" s="170"/>
    </row>
    <row r="454" spans="1:104" x14ac:dyDescent="0.2">
      <c r="A454" s="178"/>
      <c r="B454" s="180"/>
      <c r="C454" s="227" t="s">
        <v>587</v>
      </c>
      <c r="D454" s="228"/>
      <c r="E454" s="181">
        <v>198</v>
      </c>
      <c r="F454" s="182"/>
      <c r="G454" s="183"/>
      <c r="O454" s="170">
        <v>2</v>
      </c>
      <c r="AA454" s="146">
        <v>1</v>
      </c>
      <c r="AB454" s="146">
        <v>0</v>
      </c>
      <c r="AC454" s="146">
        <v>0</v>
      </c>
      <c r="AZ454" s="146">
        <v>4</v>
      </c>
      <c r="BA454" s="146">
        <f>IF(AZ454=1,G457,0)</f>
        <v>0</v>
      </c>
      <c r="BB454" s="146">
        <f>IF(AZ454=2,G457,0)</f>
        <v>0</v>
      </c>
      <c r="BC454" s="146">
        <f>IF(AZ454=3,G457,0)</f>
        <v>0</v>
      </c>
      <c r="BD454" s="146">
        <f>IF(AZ454=4,G457,0)</f>
        <v>0</v>
      </c>
      <c r="BE454" s="146">
        <f>IF(AZ454=5,G457,0)</f>
        <v>0</v>
      </c>
      <c r="CA454" s="177">
        <v>1</v>
      </c>
      <c r="CB454" s="177">
        <v>0</v>
      </c>
      <c r="CZ454" s="146">
        <v>0</v>
      </c>
    </row>
    <row r="455" spans="1:104" x14ac:dyDescent="0.2">
      <c r="A455" s="171">
        <v>136</v>
      </c>
      <c r="B455" s="172" t="s">
        <v>588</v>
      </c>
      <c r="C455" s="173" t="s">
        <v>589</v>
      </c>
      <c r="D455" s="174" t="s">
        <v>133</v>
      </c>
      <c r="E455" s="175">
        <v>49</v>
      </c>
      <c r="F455" s="175"/>
      <c r="G455" s="176">
        <f>E455*F455</f>
        <v>0</v>
      </c>
      <c r="M455" s="179" t="s">
        <v>587</v>
      </c>
      <c r="O455" s="170"/>
    </row>
    <row r="456" spans="1:104" x14ac:dyDescent="0.2">
      <c r="A456" s="178"/>
      <c r="B456" s="180"/>
      <c r="C456" s="227" t="s">
        <v>584</v>
      </c>
      <c r="D456" s="228"/>
      <c r="E456" s="181">
        <v>49</v>
      </c>
      <c r="F456" s="182"/>
      <c r="G456" s="183"/>
      <c r="O456" s="170">
        <v>2</v>
      </c>
      <c r="AA456" s="146">
        <v>1</v>
      </c>
      <c r="AB456" s="146">
        <v>9</v>
      </c>
      <c r="AC456" s="146">
        <v>9</v>
      </c>
      <c r="AZ456" s="146">
        <v>4</v>
      </c>
      <c r="BA456" s="146">
        <f>IF(AZ456=1,G459,0)</f>
        <v>0</v>
      </c>
      <c r="BB456" s="146">
        <f>IF(AZ456=2,G459,0)</f>
        <v>0</v>
      </c>
      <c r="BC456" s="146">
        <f>IF(AZ456=3,G459,0)</f>
        <v>0</v>
      </c>
      <c r="BD456" s="146">
        <f>IF(AZ456=4,G459,0)</f>
        <v>0</v>
      </c>
      <c r="BE456" s="146">
        <f>IF(AZ456=5,G459,0)</f>
        <v>0</v>
      </c>
      <c r="CA456" s="177">
        <v>1</v>
      </c>
      <c r="CB456" s="177">
        <v>9</v>
      </c>
      <c r="CZ456" s="146">
        <v>0</v>
      </c>
    </row>
    <row r="457" spans="1:104" x14ac:dyDescent="0.2">
      <c r="A457" s="171">
        <v>137</v>
      </c>
      <c r="B457" s="172" t="s">
        <v>590</v>
      </c>
      <c r="C457" s="173" t="s">
        <v>591</v>
      </c>
      <c r="D457" s="174" t="s">
        <v>133</v>
      </c>
      <c r="E457" s="175">
        <v>198</v>
      </c>
      <c r="F457" s="175"/>
      <c r="G457" s="176">
        <f>E457*F457</f>
        <v>0</v>
      </c>
      <c r="O457" s="170">
        <v>2</v>
      </c>
      <c r="AA457" s="146">
        <v>1</v>
      </c>
      <c r="AB457" s="146">
        <v>9</v>
      </c>
      <c r="AC457" s="146">
        <v>9</v>
      </c>
      <c r="AZ457" s="146">
        <v>4</v>
      </c>
      <c r="BA457" s="146">
        <f>IF(AZ457=1,G460,0)</f>
        <v>0</v>
      </c>
      <c r="BB457" s="146">
        <f>IF(AZ457=2,G460,0)</f>
        <v>0</v>
      </c>
      <c r="BC457" s="146">
        <f>IF(AZ457=3,G460,0)</f>
        <v>0</v>
      </c>
      <c r="BD457" s="146">
        <f>IF(AZ457=4,G460,0)</f>
        <v>0</v>
      </c>
      <c r="BE457" s="146">
        <f>IF(AZ457=5,G460,0)</f>
        <v>0</v>
      </c>
      <c r="CA457" s="177">
        <v>1</v>
      </c>
      <c r="CB457" s="177">
        <v>9</v>
      </c>
      <c r="CZ457" s="146">
        <v>0</v>
      </c>
    </row>
    <row r="458" spans="1:104" x14ac:dyDescent="0.2">
      <c r="A458" s="178"/>
      <c r="B458" s="180"/>
      <c r="C458" s="227" t="s">
        <v>587</v>
      </c>
      <c r="D458" s="228"/>
      <c r="E458" s="181">
        <v>198</v>
      </c>
      <c r="F458" s="182"/>
      <c r="G458" s="183"/>
      <c r="O458" s="170">
        <v>2</v>
      </c>
      <c r="AA458" s="146">
        <v>1</v>
      </c>
      <c r="AB458" s="146">
        <v>9</v>
      </c>
      <c r="AC458" s="146">
        <v>9</v>
      </c>
      <c r="AZ458" s="146">
        <v>4</v>
      </c>
      <c r="BA458" s="146">
        <f>IF(AZ458=1,G461,0)</f>
        <v>0</v>
      </c>
      <c r="BB458" s="146">
        <f>IF(AZ458=2,G461,0)</f>
        <v>0</v>
      </c>
      <c r="BC458" s="146">
        <f>IF(AZ458=3,G461,0)</f>
        <v>0</v>
      </c>
      <c r="BD458" s="146">
        <f>IF(AZ458=4,G461,0)</f>
        <v>0</v>
      </c>
      <c r="BE458" s="146">
        <f>IF(AZ458=5,G461,0)</f>
        <v>0</v>
      </c>
      <c r="CA458" s="177">
        <v>1</v>
      </c>
      <c r="CB458" s="177">
        <v>9</v>
      </c>
      <c r="CZ458" s="146">
        <v>0</v>
      </c>
    </row>
    <row r="459" spans="1:104" ht="22.5" x14ac:dyDescent="0.2">
      <c r="A459" s="171">
        <v>138</v>
      </c>
      <c r="B459" s="172" t="s">
        <v>592</v>
      </c>
      <c r="C459" s="173" t="s">
        <v>593</v>
      </c>
      <c r="D459" s="174" t="s">
        <v>111</v>
      </c>
      <c r="E459" s="175">
        <v>6</v>
      </c>
      <c r="F459" s="175"/>
      <c r="G459" s="176">
        <f>E459*F459</f>
        <v>0</v>
      </c>
      <c r="O459" s="170">
        <v>2</v>
      </c>
      <c r="AA459" s="146">
        <v>1</v>
      </c>
      <c r="AB459" s="146">
        <v>9</v>
      </c>
      <c r="AC459" s="146">
        <v>9</v>
      </c>
      <c r="AZ459" s="146">
        <v>4</v>
      </c>
      <c r="BA459" s="146">
        <f>IF(AZ459=1,G462,0)</f>
        <v>0</v>
      </c>
      <c r="BB459" s="146">
        <f>IF(AZ459=2,G462,0)</f>
        <v>0</v>
      </c>
      <c r="BC459" s="146">
        <f>IF(AZ459=3,G462,0)</f>
        <v>0</v>
      </c>
      <c r="BD459" s="146">
        <f>IF(AZ459=4,G462,0)</f>
        <v>0</v>
      </c>
      <c r="BE459" s="146">
        <f>IF(AZ459=5,G462,0)</f>
        <v>0</v>
      </c>
      <c r="CA459" s="177">
        <v>1</v>
      </c>
      <c r="CB459" s="177">
        <v>9</v>
      </c>
      <c r="CZ459" s="146">
        <v>0</v>
      </c>
    </row>
    <row r="460" spans="1:104" x14ac:dyDescent="0.2">
      <c r="A460" s="171">
        <v>139</v>
      </c>
      <c r="B460" s="172" t="s">
        <v>594</v>
      </c>
      <c r="C460" s="173" t="s">
        <v>595</v>
      </c>
      <c r="D460" s="174" t="s">
        <v>451</v>
      </c>
      <c r="E460" s="175">
        <v>1</v>
      </c>
      <c r="F460" s="175"/>
      <c r="G460" s="176">
        <f>E460*F460</f>
        <v>0</v>
      </c>
      <c r="M460" s="179" t="s">
        <v>445</v>
      </c>
      <c r="O460" s="170"/>
    </row>
    <row r="461" spans="1:104" ht="22.5" x14ac:dyDescent="0.2">
      <c r="A461" s="171">
        <v>140</v>
      </c>
      <c r="B461" s="172" t="s">
        <v>596</v>
      </c>
      <c r="C461" s="173" t="s">
        <v>597</v>
      </c>
      <c r="D461" s="174" t="s">
        <v>444</v>
      </c>
      <c r="E461" s="175">
        <v>1</v>
      </c>
      <c r="F461" s="175"/>
      <c r="G461" s="176">
        <f>E461*F461</f>
        <v>0</v>
      </c>
      <c r="O461" s="170">
        <v>4</v>
      </c>
      <c r="BA461" s="191">
        <f>SUM(BA447:BA460)</f>
        <v>0</v>
      </c>
      <c r="BB461" s="191">
        <f>SUM(BB447:BB460)</f>
        <v>0</v>
      </c>
      <c r="BC461" s="191">
        <f>SUM(BC447:BC460)</f>
        <v>0</v>
      </c>
      <c r="BD461" s="191">
        <f>SUM(BD447:BD460)</f>
        <v>0</v>
      </c>
      <c r="BE461" s="191">
        <f>SUM(BE447:BE460)</f>
        <v>0</v>
      </c>
    </row>
    <row r="462" spans="1:104" ht="22.5" x14ac:dyDescent="0.2">
      <c r="A462" s="171">
        <v>141</v>
      </c>
      <c r="B462" s="172" t="s">
        <v>598</v>
      </c>
      <c r="C462" s="173" t="s">
        <v>599</v>
      </c>
      <c r="D462" s="174" t="s">
        <v>444</v>
      </c>
      <c r="E462" s="175">
        <v>1</v>
      </c>
      <c r="F462" s="175"/>
      <c r="G462" s="176">
        <f>E462*F462</f>
        <v>0</v>
      </c>
      <c r="H462" s="169"/>
      <c r="I462" s="169"/>
      <c r="O462" s="170">
        <v>1</v>
      </c>
    </row>
    <row r="463" spans="1:104" ht="22.5" x14ac:dyDescent="0.2">
      <c r="A463" s="171">
        <v>142</v>
      </c>
      <c r="B463" s="172" t="s">
        <v>643</v>
      </c>
      <c r="C463" s="173" t="s">
        <v>642</v>
      </c>
      <c r="D463" s="174" t="s">
        <v>451</v>
      </c>
      <c r="E463" s="175">
        <v>1</v>
      </c>
      <c r="F463" s="175"/>
      <c r="G463" s="176">
        <f>E463*F463</f>
        <v>0</v>
      </c>
      <c r="O463" s="170">
        <v>4</v>
      </c>
      <c r="BA463" s="191">
        <f>SUM(BA462:BA462)</f>
        <v>0</v>
      </c>
      <c r="BB463" s="191">
        <f>SUM(BB462:BB462)</f>
        <v>0</v>
      </c>
      <c r="BC463" s="191">
        <f>SUM(BC462:BC462)</f>
        <v>0</v>
      </c>
      <c r="BD463" s="191">
        <f>SUM(BD462:BD462)</f>
        <v>0</v>
      </c>
      <c r="BE463" s="191">
        <f>SUM(BE462:BE462)</f>
        <v>0</v>
      </c>
    </row>
    <row r="464" spans="1:104" x14ac:dyDescent="0.2">
      <c r="A464" s="184"/>
      <c r="B464" s="185" t="s">
        <v>77</v>
      </c>
      <c r="C464" s="186" t="str">
        <f>CONCATENATE(B450," ",C450)</f>
        <v>M21 Elektromontáže</v>
      </c>
      <c r="D464" s="187"/>
      <c r="E464" s="188"/>
      <c r="F464" s="189"/>
      <c r="G464" s="190">
        <f>SUM(G450:G463)</f>
        <v>0</v>
      </c>
      <c r="H464" s="169"/>
      <c r="I464" s="169"/>
      <c r="O464" s="170">
        <v>1</v>
      </c>
    </row>
    <row r="465" spans="1:104" x14ac:dyDescent="0.2">
      <c r="A465" s="163" t="s">
        <v>74</v>
      </c>
      <c r="B465" s="164" t="s">
        <v>600</v>
      </c>
      <c r="C465" s="165" t="s">
        <v>601</v>
      </c>
      <c r="D465" s="166"/>
      <c r="E465" s="167"/>
      <c r="F465" s="167"/>
      <c r="G465" s="168"/>
      <c r="O465" s="170">
        <v>2</v>
      </c>
      <c r="AA465" s="146">
        <v>8</v>
      </c>
      <c r="AB465" s="146">
        <v>0</v>
      </c>
      <c r="AC465" s="146">
        <v>3</v>
      </c>
      <c r="AZ465" s="146">
        <v>1</v>
      </c>
      <c r="BA465" s="146">
        <f t="shared" ref="BA465:BA472" si="0">IF(AZ465=1,G469,0)</f>
        <v>0</v>
      </c>
      <c r="BB465" s="146">
        <f t="shared" ref="BB465:BB472" si="1">IF(AZ465=2,G469,0)</f>
        <v>0</v>
      </c>
      <c r="BC465" s="146">
        <f t="shared" ref="BC465:BC472" si="2">IF(AZ465=3,G469,0)</f>
        <v>0</v>
      </c>
      <c r="BD465" s="146">
        <f t="shared" ref="BD465:BD472" si="3">IF(AZ465=4,G469,0)</f>
        <v>0</v>
      </c>
      <c r="BE465" s="146">
        <f t="shared" ref="BE465:BE472" si="4">IF(AZ465=5,G469,0)</f>
        <v>0</v>
      </c>
      <c r="CA465" s="177">
        <v>8</v>
      </c>
      <c r="CB465" s="177">
        <v>0</v>
      </c>
      <c r="CZ465" s="146">
        <v>0</v>
      </c>
    </row>
    <row r="466" spans="1:104" x14ac:dyDescent="0.2">
      <c r="A466" s="171">
        <v>139</v>
      </c>
      <c r="B466" s="172" t="s">
        <v>602</v>
      </c>
      <c r="C466" s="173" t="s">
        <v>646</v>
      </c>
      <c r="D466" s="174" t="s">
        <v>444</v>
      </c>
      <c r="E466" s="175">
        <v>1</v>
      </c>
      <c r="F466" s="204"/>
      <c r="G466" s="204">
        <f>F466*E466</f>
        <v>0</v>
      </c>
      <c r="O466" s="170">
        <v>2</v>
      </c>
      <c r="AA466" s="146">
        <v>8</v>
      </c>
      <c r="AB466" s="146">
        <v>0</v>
      </c>
      <c r="AC466" s="146">
        <v>3</v>
      </c>
      <c r="AZ466" s="146">
        <v>1</v>
      </c>
      <c r="BA466" s="146">
        <f t="shared" si="0"/>
        <v>0</v>
      </c>
      <c r="BB466" s="146">
        <f t="shared" si="1"/>
        <v>0</v>
      </c>
      <c r="BC466" s="146">
        <f t="shared" si="2"/>
        <v>0</v>
      </c>
      <c r="BD466" s="146">
        <f t="shared" si="3"/>
        <v>0</v>
      </c>
      <c r="BE466" s="146">
        <f t="shared" si="4"/>
        <v>0</v>
      </c>
      <c r="CA466" s="177">
        <v>8</v>
      </c>
      <c r="CB466" s="177">
        <v>0</v>
      </c>
      <c r="CZ466" s="146">
        <v>0</v>
      </c>
    </row>
    <row r="467" spans="1:104" x14ac:dyDescent="0.2">
      <c r="A467" s="184"/>
      <c r="B467" s="185" t="s">
        <v>77</v>
      </c>
      <c r="C467" s="186" t="str">
        <f>CONCATENATE(B465," ",C465)</f>
        <v>M24 Montáže vzduchotechnických zařízení</v>
      </c>
      <c r="D467" s="187"/>
      <c r="E467" s="188"/>
      <c r="F467" s="189"/>
      <c r="G467" s="205">
        <f>G466</f>
        <v>0</v>
      </c>
      <c r="O467" s="170">
        <v>2</v>
      </c>
      <c r="AA467" s="146">
        <v>8</v>
      </c>
      <c r="AB467" s="146">
        <v>0</v>
      </c>
      <c r="AC467" s="146">
        <v>3</v>
      </c>
      <c r="AZ467" s="146">
        <v>1</v>
      </c>
      <c r="BA467" s="146">
        <f t="shared" si="0"/>
        <v>0</v>
      </c>
      <c r="BB467" s="146">
        <f t="shared" si="1"/>
        <v>0</v>
      </c>
      <c r="BC467" s="146">
        <f t="shared" si="2"/>
        <v>0</v>
      </c>
      <c r="BD467" s="146">
        <f t="shared" si="3"/>
        <v>0</v>
      </c>
      <c r="BE467" s="146">
        <f t="shared" si="4"/>
        <v>0</v>
      </c>
      <c r="CA467" s="177">
        <v>8</v>
      </c>
      <c r="CB467" s="177">
        <v>0</v>
      </c>
      <c r="CZ467" s="146">
        <v>0</v>
      </c>
    </row>
    <row r="468" spans="1:104" x14ac:dyDescent="0.2">
      <c r="A468" s="163" t="s">
        <v>74</v>
      </c>
      <c r="B468" s="164" t="s">
        <v>603</v>
      </c>
      <c r="C468" s="165" t="s">
        <v>604</v>
      </c>
      <c r="D468" s="166"/>
      <c r="E468" s="167"/>
      <c r="F468" s="167"/>
      <c r="G468" s="168"/>
      <c r="O468" s="170">
        <v>2</v>
      </c>
      <c r="AA468" s="146">
        <v>8</v>
      </c>
      <c r="AB468" s="146">
        <v>0</v>
      </c>
      <c r="AC468" s="146">
        <v>3</v>
      </c>
      <c r="AZ468" s="146">
        <v>1</v>
      </c>
      <c r="BA468" s="146">
        <f t="shared" si="0"/>
        <v>0</v>
      </c>
      <c r="BB468" s="146">
        <f t="shared" si="1"/>
        <v>0</v>
      </c>
      <c r="BC468" s="146">
        <f t="shared" si="2"/>
        <v>0</v>
      </c>
      <c r="BD468" s="146">
        <f t="shared" si="3"/>
        <v>0</v>
      </c>
      <c r="BE468" s="146">
        <f t="shared" si="4"/>
        <v>0</v>
      </c>
      <c r="CA468" s="177">
        <v>8</v>
      </c>
      <c r="CB468" s="177">
        <v>0</v>
      </c>
      <c r="CZ468" s="146">
        <v>0</v>
      </c>
    </row>
    <row r="469" spans="1:104" x14ac:dyDescent="0.2">
      <c r="A469" s="171">
        <v>140</v>
      </c>
      <c r="B469" s="172" t="s">
        <v>605</v>
      </c>
      <c r="C469" s="173" t="s">
        <v>606</v>
      </c>
      <c r="D469" s="174" t="s">
        <v>375</v>
      </c>
      <c r="E469" s="175">
        <v>10.9086686</v>
      </c>
      <c r="F469" s="175"/>
      <c r="G469" s="176">
        <f t="shared" ref="G469:G476" si="5">E469*F469</f>
        <v>0</v>
      </c>
      <c r="O469" s="170">
        <v>2</v>
      </c>
      <c r="AA469" s="146">
        <v>8</v>
      </c>
      <c r="AB469" s="146">
        <v>0</v>
      </c>
      <c r="AC469" s="146">
        <v>3</v>
      </c>
      <c r="AZ469" s="146">
        <v>1</v>
      </c>
      <c r="BA469" s="146">
        <f t="shared" si="0"/>
        <v>0</v>
      </c>
      <c r="BB469" s="146">
        <f t="shared" si="1"/>
        <v>0</v>
      </c>
      <c r="BC469" s="146">
        <f t="shared" si="2"/>
        <v>0</v>
      </c>
      <c r="BD469" s="146">
        <f t="shared" si="3"/>
        <v>0</v>
      </c>
      <c r="BE469" s="146">
        <f t="shared" si="4"/>
        <v>0</v>
      </c>
      <c r="CA469" s="177">
        <v>8</v>
      </c>
      <c r="CB469" s="177">
        <v>0</v>
      </c>
      <c r="CZ469" s="146">
        <v>0</v>
      </c>
    </row>
    <row r="470" spans="1:104" x14ac:dyDescent="0.2">
      <c r="A470" s="171">
        <v>141</v>
      </c>
      <c r="B470" s="172" t="s">
        <v>607</v>
      </c>
      <c r="C470" s="173" t="s">
        <v>608</v>
      </c>
      <c r="D470" s="174" t="s">
        <v>375</v>
      </c>
      <c r="E470" s="175">
        <v>21.817337200000001</v>
      </c>
      <c r="F470" s="175"/>
      <c r="G470" s="176">
        <f t="shared" si="5"/>
        <v>0</v>
      </c>
      <c r="O470" s="170">
        <v>2</v>
      </c>
      <c r="AA470" s="146">
        <v>8</v>
      </c>
      <c r="AB470" s="146">
        <v>0</v>
      </c>
      <c r="AC470" s="146">
        <v>3</v>
      </c>
      <c r="AZ470" s="146">
        <v>1</v>
      </c>
      <c r="BA470" s="146">
        <f t="shared" si="0"/>
        <v>0</v>
      </c>
      <c r="BB470" s="146">
        <f t="shared" si="1"/>
        <v>0</v>
      </c>
      <c r="BC470" s="146">
        <f t="shared" si="2"/>
        <v>0</v>
      </c>
      <c r="BD470" s="146">
        <f t="shared" si="3"/>
        <v>0</v>
      </c>
      <c r="BE470" s="146">
        <f t="shared" si="4"/>
        <v>0</v>
      </c>
      <c r="CA470" s="177">
        <v>8</v>
      </c>
      <c r="CB470" s="177">
        <v>0</v>
      </c>
      <c r="CZ470" s="146">
        <v>0</v>
      </c>
    </row>
    <row r="471" spans="1:104" x14ac:dyDescent="0.2">
      <c r="A471" s="171">
        <v>142</v>
      </c>
      <c r="B471" s="172" t="s">
        <v>609</v>
      </c>
      <c r="C471" s="173" t="s">
        <v>610</v>
      </c>
      <c r="D471" s="174" t="s">
        <v>375</v>
      </c>
      <c r="E471" s="175">
        <v>10.9086686</v>
      </c>
      <c r="F471" s="175"/>
      <c r="G471" s="176">
        <f t="shared" si="5"/>
        <v>0</v>
      </c>
      <c r="O471" s="170">
        <v>2</v>
      </c>
      <c r="AA471" s="146">
        <v>8</v>
      </c>
      <c r="AB471" s="146">
        <v>0</v>
      </c>
      <c r="AC471" s="146">
        <v>3</v>
      </c>
      <c r="AZ471" s="146">
        <v>1</v>
      </c>
      <c r="BA471" s="146">
        <f t="shared" si="0"/>
        <v>0</v>
      </c>
      <c r="BB471" s="146">
        <f t="shared" si="1"/>
        <v>0</v>
      </c>
      <c r="BC471" s="146">
        <f t="shared" si="2"/>
        <v>0</v>
      </c>
      <c r="BD471" s="146">
        <f t="shared" si="3"/>
        <v>0</v>
      </c>
      <c r="BE471" s="146">
        <f t="shared" si="4"/>
        <v>0</v>
      </c>
      <c r="CA471" s="177">
        <v>8</v>
      </c>
      <c r="CB471" s="177">
        <v>0</v>
      </c>
      <c r="CZ471" s="146">
        <v>0</v>
      </c>
    </row>
    <row r="472" spans="1:104" x14ac:dyDescent="0.2">
      <c r="A472" s="171">
        <v>143</v>
      </c>
      <c r="B472" s="172" t="s">
        <v>611</v>
      </c>
      <c r="C472" s="173" t="s">
        <v>612</v>
      </c>
      <c r="D472" s="174" t="s">
        <v>375</v>
      </c>
      <c r="E472" s="175">
        <v>163.63002900000001</v>
      </c>
      <c r="F472" s="175"/>
      <c r="G472" s="176">
        <f t="shared" si="5"/>
        <v>0</v>
      </c>
      <c r="O472" s="170">
        <v>2</v>
      </c>
      <c r="AA472" s="146">
        <v>8</v>
      </c>
      <c r="AB472" s="146">
        <v>1</v>
      </c>
      <c r="AC472" s="146">
        <v>3</v>
      </c>
      <c r="AZ472" s="146">
        <v>1</v>
      </c>
      <c r="BA472" s="146">
        <f t="shared" si="0"/>
        <v>0</v>
      </c>
      <c r="BB472" s="146">
        <f t="shared" si="1"/>
        <v>0</v>
      </c>
      <c r="BC472" s="146">
        <f t="shared" si="2"/>
        <v>0</v>
      </c>
      <c r="BD472" s="146">
        <f t="shared" si="3"/>
        <v>0</v>
      </c>
      <c r="BE472" s="146">
        <f t="shared" si="4"/>
        <v>0</v>
      </c>
      <c r="CA472" s="177">
        <v>8</v>
      </c>
      <c r="CB472" s="177">
        <v>1</v>
      </c>
      <c r="CZ472" s="146">
        <v>0</v>
      </c>
    </row>
    <row r="473" spans="1:104" x14ac:dyDescent="0.2">
      <c r="A473" s="171">
        <v>144</v>
      </c>
      <c r="B473" s="172" t="s">
        <v>613</v>
      </c>
      <c r="C473" s="173" t="s">
        <v>614</v>
      </c>
      <c r="D473" s="174" t="s">
        <v>375</v>
      </c>
      <c r="E473" s="175">
        <v>10.9086686</v>
      </c>
      <c r="F473" s="175"/>
      <c r="G473" s="176">
        <f t="shared" si="5"/>
        <v>0</v>
      </c>
      <c r="O473" s="170">
        <v>4</v>
      </c>
      <c r="BA473" s="191">
        <f>SUM(BA464:BA472)</f>
        <v>0</v>
      </c>
      <c r="BB473" s="191">
        <f>SUM(BB464:BB472)</f>
        <v>0</v>
      </c>
      <c r="BC473" s="191">
        <f>SUM(BC464:BC472)</f>
        <v>0</v>
      </c>
      <c r="BD473" s="191">
        <f>SUM(BD464:BD472)</f>
        <v>0</v>
      </c>
      <c r="BE473" s="191">
        <f>SUM(BE464:BE472)</f>
        <v>0</v>
      </c>
    </row>
    <row r="474" spans="1:104" x14ac:dyDescent="0.2">
      <c r="A474" s="171">
        <v>145</v>
      </c>
      <c r="B474" s="172" t="s">
        <v>615</v>
      </c>
      <c r="C474" s="173" t="s">
        <v>616</v>
      </c>
      <c r="D474" s="174" t="s">
        <v>375</v>
      </c>
      <c r="E474" s="175">
        <v>327.26005800000001</v>
      </c>
      <c r="F474" s="175"/>
      <c r="G474" s="176">
        <f t="shared" si="5"/>
        <v>0</v>
      </c>
    </row>
    <row r="475" spans="1:104" x14ac:dyDescent="0.2">
      <c r="A475" s="171">
        <v>146</v>
      </c>
      <c r="B475" s="172" t="s">
        <v>617</v>
      </c>
      <c r="C475" s="173" t="s">
        <v>618</v>
      </c>
      <c r="D475" s="174" t="s">
        <v>375</v>
      </c>
      <c r="E475" s="175">
        <v>10.9086686</v>
      </c>
      <c r="F475" s="175"/>
      <c r="G475" s="176">
        <f t="shared" si="5"/>
        <v>0</v>
      </c>
    </row>
    <row r="476" spans="1:104" x14ac:dyDescent="0.2">
      <c r="A476" s="171">
        <v>147</v>
      </c>
      <c r="B476" s="172" t="s">
        <v>619</v>
      </c>
      <c r="C476" s="173" t="s">
        <v>620</v>
      </c>
      <c r="D476" s="174" t="s">
        <v>375</v>
      </c>
      <c r="E476" s="175">
        <v>10.9086686</v>
      </c>
      <c r="F476" s="175"/>
      <c r="G476" s="176">
        <f t="shared" si="5"/>
        <v>0</v>
      </c>
    </row>
    <row r="477" spans="1:104" x14ac:dyDescent="0.2">
      <c r="A477" s="184"/>
      <c r="B477" s="185" t="s">
        <v>77</v>
      </c>
      <c r="C477" s="186" t="str">
        <f>CONCATENATE(B468," ",C468)</f>
        <v>D96 Přesuny suti a vybouraných hmot</v>
      </c>
      <c r="D477" s="187"/>
      <c r="E477" s="188"/>
      <c r="F477" s="189"/>
      <c r="G477" s="190">
        <f>SUM(G468:G476)</f>
        <v>0</v>
      </c>
    </row>
    <row r="478" spans="1:104" x14ac:dyDescent="0.2">
      <c r="E478" s="146"/>
    </row>
    <row r="479" spans="1:104" x14ac:dyDescent="0.2">
      <c r="E479" s="146"/>
    </row>
    <row r="480" spans="1:104" x14ac:dyDescent="0.2">
      <c r="E480" s="146"/>
    </row>
    <row r="481" spans="5:5" x14ac:dyDescent="0.2">
      <c r="E481" s="146"/>
    </row>
    <row r="482" spans="5:5" x14ac:dyDescent="0.2">
      <c r="E482" s="146"/>
    </row>
    <row r="483" spans="5:5" x14ac:dyDescent="0.2">
      <c r="E483" s="146"/>
    </row>
    <row r="484" spans="5:5" x14ac:dyDescent="0.2">
      <c r="E484" s="146"/>
    </row>
    <row r="485" spans="5:5" x14ac:dyDescent="0.2">
      <c r="E485" s="146"/>
    </row>
    <row r="486" spans="5:5" x14ac:dyDescent="0.2">
      <c r="E486" s="146"/>
    </row>
    <row r="487" spans="5:5" x14ac:dyDescent="0.2">
      <c r="E487" s="146"/>
    </row>
    <row r="488" spans="5:5" x14ac:dyDescent="0.2">
      <c r="E488" s="146"/>
    </row>
    <row r="489" spans="5:5" x14ac:dyDescent="0.2">
      <c r="E489" s="146"/>
    </row>
    <row r="490" spans="5:5" x14ac:dyDescent="0.2">
      <c r="E490" s="146"/>
    </row>
    <row r="491" spans="5:5" x14ac:dyDescent="0.2">
      <c r="E491" s="146"/>
    </row>
    <row r="492" spans="5:5" x14ac:dyDescent="0.2">
      <c r="E492" s="146"/>
    </row>
    <row r="493" spans="5:5" x14ac:dyDescent="0.2">
      <c r="E493" s="146"/>
    </row>
    <row r="494" spans="5:5" x14ac:dyDescent="0.2">
      <c r="E494" s="146"/>
    </row>
    <row r="495" spans="5:5" x14ac:dyDescent="0.2">
      <c r="E495" s="146"/>
    </row>
    <row r="496" spans="5:5" x14ac:dyDescent="0.2">
      <c r="E496" s="146"/>
    </row>
    <row r="497" spans="1:7" x14ac:dyDescent="0.2">
      <c r="E497" s="146"/>
    </row>
    <row r="498" spans="1:7" x14ac:dyDescent="0.2">
      <c r="E498" s="146"/>
    </row>
    <row r="499" spans="1:7" x14ac:dyDescent="0.2">
      <c r="E499" s="146"/>
    </row>
    <row r="500" spans="1:7" x14ac:dyDescent="0.2">
      <c r="E500" s="146"/>
    </row>
    <row r="501" spans="1:7" x14ac:dyDescent="0.2">
      <c r="A501" s="192"/>
      <c r="B501" s="192"/>
      <c r="C501" s="192"/>
      <c r="D501" s="192"/>
      <c r="E501" s="192"/>
      <c r="F501" s="192"/>
      <c r="G501" s="192"/>
    </row>
    <row r="502" spans="1:7" x14ac:dyDescent="0.2">
      <c r="A502" s="192"/>
      <c r="B502" s="192"/>
      <c r="C502" s="192"/>
      <c r="D502" s="192"/>
      <c r="E502" s="192"/>
      <c r="F502" s="192"/>
      <c r="G502" s="192"/>
    </row>
    <row r="503" spans="1:7" x14ac:dyDescent="0.2">
      <c r="A503" s="192"/>
      <c r="B503" s="192"/>
      <c r="C503" s="192"/>
      <c r="D503" s="192"/>
      <c r="E503" s="192"/>
      <c r="F503" s="192"/>
      <c r="G503" s="192"/>
    </row>
    <row r="504" spans="1:7" x14ac:dyDescent="0.2">
      <c r="A504" s="192"/>
      <c r="B504" s="192"/>
      <c r="C504" s="192"/>
      <c r="D504" s="192"/>
      <c r="E504" s="192"/>
      <c r="F504" s="192"/>
      <c r="G504" s="192"/>
    </row>
    <row r="505" spans="1:7" x14ac:dyDescent="0.2">
      <c r="E505" s="146"/>
    </row>
    <row r="506" spans="1:7" x14ac:dyDescent="0.2">
      <c r="E506" s="146"/>
    </row>
    <row r="507" spans="1:7" x14ac:dyDescent="0.2">
      <c r="E507" s="146"/>
    </row>
    <row r="508" spans="1:7" x14ac:dyDescent="0.2">
      <c r="E508" s="146"/>
    </row>
    <row r="509" spans="1:7" x14ac:dyDescent="0.2">
      <c r="E509" s="146"/>
    </row>
    <row r="510" spans="1:7" x14ac:dyDescent="0.2">
      <c r="E510" s="146"/>
    </row>
    <row r="511" spans="1:7" x14ac:dyDescent="0.2">
      <c r="E511" s="146"/>
    </row>
    <row r="512" spans="1:7" x14ac:dyDescent="0.2">
      <c r="E512" s="146"/>
    </row>
    <row r="513" spans="5:5" x14ac:dyDescent="0.2">
      <c r="E513" s="146"/>
    </row>
    <row r="514" spans="5:5" x14ac:dyDescent="0.2">
      <c r="E514" s="146"/>
    </row>
    <row r="515" spans="5:5" x14ac:dyDescent="0.2">
      <c r="E515" s="146"/>
    </row>
    <row r="516" spans="5:5" x14ac:dyDescent="0.2">
      <c r="E516" s="146"/>
    </row>
    <row r="517" spans="5:5" x14ac:dyDescent="0.2">
      <c r="E517" s="146"/>
    </row>
    <row r="518" spans="5:5" x14ac:dyDescent="0.2">
      <c r="E518" s="146"/>
    </row>
    <row r="519" spans="5:5" x14ac:dyDescent="0.2">
      <c r="E519" s="146"/>
    </row>
    <row r="520" spans="5:5" x14ac:dyDescent="0.2">
      <c r="E520" s="146"/>
    </row>
    <row r="521" spans="5:5" x14ac:dyDescent="0.2">
      <c r="E521" s="146"/>
    </row>
    <row r="522" spans="5:5" x14ac:dyDescent="0.2">
      <c r="E522" s="146"/>
    </row>
    <row r="523" spans="5:5" x14ac:dyDescent="0.2">
      <c r="E523" s="146"/>
    </row>
    <row r="524" spans="5:5" x14ac:dyDescent="0.2">
      <c r="E524" s="146"/>
    </row>
    <row r="525" spans="5:5" x14ac:dyDescent="0.2">
      <c r="E525" s="146"/>
    </row>
    <row r="526" spans="5:5" x14ac:dyDescent="0.2">
      <c r="E526" s="146"/>
    </row>
    <row r="527" spans="5:5" x14ac:dyDescent="0.2">
      <c r="E527" s="146"/>
    </row>
    <row r="528" spans="5:5" x14ac:dyDescent="0.2">
      <c r="E528" s="146"/>
    </row>
    <row r="529" spans="1:7" x14ac:dyDescent="0.2">
      <c r="E529" s="146"/>
    </row>
    <row r="530" spans="1:7" x14ac:dyDescent="0.2">
      <c r="E530" s="146"/>
    </row>
    <row r="531" spans="1:7" x14ac:dyDescent="0.2">
      <c r="E531" s="146"/>
    </row>
    <row r="532" spans="1:7" x14ac:dyDescent="0.2">
      <c r="E532" s="146"/>
    </row>
    <row r="533" spans="1:7" x14ac:dyDescent="0.2">
      <c r="E533" s="146"/>
    </row>
    <row r="534" spans="1:7" x14ac:dyDescent="0.2">
      <c r="E534" s="146"/>
    </row>
    <row r="535" spans="1:7" x14ac:dyDescent="0.2">
      <c r="E535" s="146"/>
    </row>
    <row r="536" spans="1:7" x14ac:dyDescent="0.2">
      <c r="A536" s="193"/>
      <c r="B536" s="193"/>
    </row>
    <row r="537" spans="1:7" x14ac:dyDescent="0.2">
      <c r="A537" s="192"/>
      <c r="B537" s="192"/>
      <c r="C537" s="195"/>
      <c r="D537" s="195"/>
      <c r="E537" s="196"/>
      <c r="F537" s="195"/>
      <c r="G537" s="197"/>
    </row>
    <row r="538" spans="1:7" x14ac:dyDescent="0.2">
      <c r="A538" s="198"/>
      <c r="B538" s="198"/>
      <c r="C538" s="192"/>
      <c r="D538" s="192"/>
      <c r="E538" s="199"/>
      <c r="F538" s="192"/>
      <c r="G538" s="192"/>
    </row>
    <row r="539" spans="1:7" x14ac:dyDescent="0.2">
      <c r="A539" s="192"/>
      <c r="B539" s="192"/>
      <c r="C539" s="192"/>
      <c r="D539" s="192"/>
      <c r="E539" s="199"/>
      <c r="F539" s="192"/>
      <c r="G539" s="192"/>
    </row>
    <row r="540" spans="1:7" x14ac:dyDescent="0.2">
      <c r="A540" s="192"/>
      <c r="B540" s="192"/>
      <c r="C540" s="192"/>
      <c r="D540" s="192"/>
      <c r="E540" s="199"/>
      <c r="F540" s="192"/>
      <c r="G540" s="192"/>
    </row>
    <row r="541" spans="1:7" x14ac:dyDescent="0.2">
      <c r="A541" s="192"/>
      <c r="B541" s="192"/>
      <c r="C541" s="192"/>
      <c r="D541" s="192"/>
      <c r="E541" s="199"/>
      <c r="F541" s="192"/>
      <c r="G541" s="192"/>
    </row>
    <row r="542" spans="1:7" x14ac:dyDescent="0.2">
      <c r="A542" s="192"/>
      <c r="B542" s="192"/>
      <c r="C542" s="192"/>
      <c r="D542" s="192"/>
      <c r="E542" s="199"/>
      <c r="F542" s="192"/>
      <c r="G542" s="192"/>
    </row>
    <row r="543" spans="1:7" x14ac:dyDescent="0.2">
      <c r="A543" s="192"/>
      <c r="B543" s="192"/>
      <c r="C543" s="192"/>
      <c r="D543" s="192"/>
      <c r="E543" s="199"/>
      <c r="F543" s="192"/>
      <c r="G543" s="192"/>
    </row>
    <row r="544" spans="1:7" x14ac:dyDescent="0.2">
      <c r="A544" s="192"/>
      <c r="B544" s="192"/>
      <c r="C544" s="192"/>
      <c r="D544" s="192"/>
      <c r="E544" s="199"/>
      <c r="F544" s="192"/>
      <c r="G544" s="192"/>
    </row>
    <row r="545" spans="1:7" x14ac:dyDescent="0.2">
      <c r="A545" s="192"/>
      <c r="B545" s="192"/>
      <c r="C545" s="192"/>
      <c r="D545" s="192"/>
      <c r="E545" s="199"/>
      <c r="F545" s="192"/>
      <c r="G545" s="192"/>
    </row>
    <row r="546" spans="1:7" x14ac:dyDescent="0.2">
      <c r="A546" s="192"/>
      <c r="B546" s="192"/>
      <c r="C546" s="192"/>
      <c r="D546" s="192"/>
      <c r="E546" s="199"/>
      <c r="F546" s="192"/>
      <c r="G546" s="192"/>
    </row>
    <row r="547" spans="1:7" x14ac:dyDescent="0.2">
      <c r="A547" s="192"/>
      <c r="B547" s="192"/>
      <c r="C547" s="192"/>
      <c r="D547" s="192"/>
      <c r="E547" s="199"/>
      <c r="F547" s="192"/>
      <c r="G547" s="192"/>
    </row>
    <row r="548" spans="1:7" x14ac:dyDescent="0.2">
      <c r="A548" s="192"/>
      <c r="B548" s="192"/>
      <c r="C548" s="192"/>
      <c r="D548" s="192"/>
      <c r="E548" s="199"/>
      <c r="F548" s="192"/>
      <c r="G548" s="192"/>
    </row>
    <row r="549" spans="1:7" x14ac:dyDescent="0.2">
      <c r="A549" s="192"/>
      <c r="B549" s="192"/>
      <c r="C549" s="192"/>
      <c r="D549" s="192"/>
      <c r="E549" s="199"/>
      <c r="F549" s="192"/>
      <c r="G549" s="192"/>
    </row>
    <row r="550" spans="1:7" x14ac:dyDescent="0.2">
      <c r="A550" s="192"/>
      <c r="B550" s="192"/>
      <c r="C550" s="192"/>
      <c r="D550" s="192"/>
      <c r="E550" s="199"/>
      <c r="F550" s="192"/>
      <c r="G550" s="192"/>
    </row>
  </sheetData>
  <mergeCells count="272">
    <mergeCell ref="C17:D17"/>
    <mergeCell ref="C19:D19"/>
    <mergeCell ref="C21:D21"/>
    <mergeCell ref="C23:D23"/>
    <mergeCell ref="C25:D25"/>
    <mergeCell ref="A1:G1"/>
    <mergeCell ref="A3:B3"/>
    <mergeCell ref="A4:B4"/>
    <mergeCell ref="E4:G4"/>
    <mergeCell ref="C9:D9"/>
    <mergeCell ref="C11:D11"/>
    <mergeCell ref="C13:D13"/>
    <mergeCell ref="C15:D15"/>
    <mergeCell ref="C41:D41"/>
    <mergeCell ref="C43:D43"/>
    <mergeCell ref="C45:D45"/>
    <mergeCell ref="C62:D62"/>
    <mergeCell ref="C63:D63"/>
    <mergeCell ref="C64:D64"/>
    <mergeCell ref="C65:D65"/>
    <mergeCell ref="C32:D32"/>
    <mergeCell ref="C36:D36"/>
    <mergeCell ref="C37:D37"/>
    <mergeCell ref="C49:D49"/>
    <mergeCell ref="C50:D50"/>
    <mergeCell ref="C51:D51"/>
    <mergeCell ref="C52:D52"/>
    <mergeCell ref="C53:D53"/>
    <mergeCell ref="C55:D55"/>
    <mergeCell ref="C57:D57"/>
    <mergeCell ref="C60:D60"/>
    <mergeCell ref="C61:D61"/>
    <mergeCell ref="C73:D73"/>
    <mergeCell ref="C74:D74"/>
    <mergeCell ref="C75:D75"/>
    <mergeCell ref="C76:D76"/>
    <mergeCell ref="C77:D77"/>
    <mergeCell ref="C78:D78"/>
    <mergeCell ref="C66:D66"/>
    <mergeCell ref="C67:D67"/>
    <mergeCell ref="C68:D68"/>
    <mergeCell ref="C69:D69"/>
    <mergeCell ref="C70:D70"/>
    <mergeCell ref="C72:D72"/>
    <mergeCell ref="C86:D86"/>
    <mergeCell ref="C87:D87"/>
    <mergeCell ref="C88:D88"/>
    <mergeCell ref="C89:D89"/>
    <mergeCell ref="C90:D90"/>
    <mergeCell ref="C91:D91"/>
    <mergeCell ref="C79:D79"/>
    <mergeCell ref="C80:D80"/>
    <mergeCell ref="C81:D81"/>
    <mergeCell ref="C82:D82"/>
    <mergeCell ref="C84:D84"/>
    <mergeCell ref="C85:D85"/>
    <mergeCell ref="C104:D104"/>
    <mergeCell ref="C105:D105"/>
    <mergeCell ref="C106:D106"/>
    <mergeCell ref="C107:D107"/>
    <mergeCell ref="C108:D108"/>
    <mergeCell ref="C109:D109"/>
    <mergeCell ref="C92:D92"/>
    <mergeCell ref="C93:D93"/>
    <mergeCell ref="C94:D94"/>
    <mergeCell ref="C98:D98"/>
    <mergeCell ref="C100:D100"/>
    <mergeCell ref="C101:D101"/>
    <mergeCell ref="C102:D102"/>
    <mergeCell ref="C103:D103"/>
    <mergeCell ref="C119:D119"/>
    <mergeCell ref="C121:D121"/>
    <mergeCell ref="C122:D122"/>
    <mergeCell ref="C123:D123"/>
    <mergeCell ref="C124:D124"/>
    <mergeCell ref="C126:D126"/>
    <mergeCell ref="C110:D110"/>
    <mergeCell ref="C112:D112"/>
    <mergeCell ref="C114:D114"/>
    <mergeCell ref="C116:D116"/>
    <mergeCell ref="C117:D117"/>
    <mergeCell ref="C118:D118"/>
    <mergeCell ref="C134:D134"/>
    <mergeCell ref="C135:D135"/>
    <mergeCell ref="C136:D136"/>
    <mergeCell ref="C137:D137"/>
    <mergeCell ref="C138:D138"/>
    <mergeCell ref="C140:D140"/>
    <mergeCell ref="C128:D128"/>
    <mergeCell ref="C129:D129"/>
    <mergeCell ref="C130:D130"/>
    <mergeCell ref="C131:D131"/>
    <mergeCell ref="C132:D132"/>
    <mergeCell ref="C133:D133"/>
    <mergeCell ref="C147:D147"/>
    <mergeCell ref="C148:D148"/>
    <mergeCell ref="C150:D150"/>
    <mergeCell ref="C151:D151"/>
    <mergeCell ref="C152:D152"/>
    <mergeCell ref="C153:D153"/>
    <mergeCell ref="C141:D141"/>
    <mergeCell ref="C142:D142"/>
    <mergeCell ref="C143:D143"/>
    <mergeCell ref="C144:D144"/>
    <mergeCell ref="C145:D145"/>
    <mergeCell ref="C146:D146"/>
    <mergeCell ref="C160:D160"/>
    <mergeCell ref="C161:D161"/>
    <mergeCell ref="C162:D162"/>
    <mergeCell ref="C163:D163"/>
    <mergeCell ref="C164:D164"/>
    <mergeCell ref="C166:D166"/>
    <mergeCell ref="C154:D154"/>
    <mergeCell ref="C155:D155"/>
    <mergeCell ref="C156:D156"/>
    <mergeCell ref="C157:D157"/>
    <mergeCell ref="C158:D158"/>
    <mergeCell ref="C159:D159"/>
    <mergeCell ref="C173:D173"/>
    <mergeCell ref="C174:D174"/>
    <mergeCell ref="C175:D175"/>
    <mergeCell ref="C176:D176"/>
    <mergeCell ref="C177:D177"/>
    <mergeCell ref="C179:D179"/>
    <mergeCell ref="C167:D167"/>
    <mergeCell ref="C168:D168"/>
    <mergeCell ref="C169:D169"/>
    <mergeCell ref="C170:D170"/>
    <mergeCell ref="C171:D171"/>
    <mergeCell ref="C172:D172"/>
    <mergeCell ref="C186:D186"/>
    <mergeCell ref="C187:D187"/>
    <mergeCell ref="C188:D188"/>
    <mergeCell ref="C189:D189"/>
    <mergeCell ref="C191:D191"/>
    <mergeCell ref="C192:D192"/>
    <mergeCell ref="C180:D180"/>
    <mergeCell ref="C181:D181"/>
    <mergeCell ref="C182:D182"/>
    <mergeCell ref="C183:D183"/>
    <mergeCell ref="C184:D184"/>
    <mergeCell ref="C185:D185"/>
    <mergeCell ref="C199:D199"/>
    <mergeCell ref="C200:D200"/>
    <mergeCell ref="C201:D201"/>
    <mergeCell ref="C203:D203"/>
    <mergeCell ref="C205:D205"/>
    <mergeCell ref="C207:D207"/>
    <mergeCell ref="C193:D193"/>
    <mergeCell ref="C194:D194"/>
    <mergeCell ref="C195:D195"/>
    <mergeCell ref="C196:D196"/>
    <mergeCell ref="C197:D197"/>
    <mergeCell ref="C198:D198"/>
    <mergeCell ref="C226:D226"/>
    <mergeCell ref="C227:D227"/>
    <mergeCell ref="C229:D229"/>
    <mergeCell ref="C230:D230"/>
    <mergeCell ref="C232:D232"/>
    <mergeCell ref="C234:D234"/>
    <mergeCell ref="C209:D209"/>
    <mergeCell ref="C214:D214"/>
    <mergeCell ref="C219:D219"/>
    <mergeCell ref="C221:D221"/>
    <mergeCell ref="C223:D223"/>
    <mergeCell ref="C225:D225"/>
    <mergeCell ref="C258:D258"/>
    <mergeCell ref="C264:D264"/>
    <mergeCell ref="C266:D266"/>
    <mergeCell ref="C267:D267"/>
    <mergeCell ref="C269:D269"/>
    <mergeCell ref="C236:D236"/>
    <mergeCell ref="C239:D239"/>
    <mergeCell ref="C242:D242"/>
    <mergeCell ref="C245:D245"/>
    <mergeCell ref="C249:D249"/>
    <mergeCell ref="C250:D250"/>
    <mergeCell ref="C286:D286"/>
    <mergeCell ref="C287:D287"/>
    <mergeCell ref="C289:D289"/>
    <mergeCell ref="C290:D290"/>
    <mergeCell ref="C292:D292"/>
    <mergeCell ref="C293:D293"/>
    <mergeCell ref="C295:D295"/>
    <mergeCell ref="C296:D296"/>
    <mergeCell ref="C276:D276"/>
    <mergeCell ref="C277:D277"/>
    <mergeCell ref="C278:D278"/>
    <mergeCell ref="C279:D279"/>
    <mergeCell ref="C281:D281"/>
    <mergeCell ref="C305:D305"/>
    <mergeCell ref="C307:D307"/>
    <mergeCell ref="C309:D309"/>
    <mergeCell ref="C310:D310"/>
    <mergeCell ref="C311:D311"/>
    <mergeCell ref="C313:D313"/>
    <mergeCell ref="C298:D298"/>
    <mergeCell ref="C299:D299"/>
    <mergeCell ref="C300:D300"/>
    <mergeCell ref="C301:D301"/>
    <mergeCell ref="C303:D303"/>
    <mergeCell ref="C304:D304"/>
    <mergeCell ref="C347:D347"/>
    <mergeCell ref="C348:D348"/>
    <mergeCell ref="C349:D349"/>
    <mergeCell ref="C352:D352"/>
    <mergeCell ref="C353:D353"/>
    <mergeCell ref="C329:D329"/>
    <mergeCell ref="C330:D330"/>
    <mergeCell ref="C332:D332"/>
    <mergeCell ref="C314:D314"/>
    <mergeCell ref="C315:D315"/>
    <mergeCell ref="C320:D320"/>
    <mergeCell ref="C322:D322"/>
    <mergeCell ref="C324:D324"/>
    <mergeCell ref="C326:D326"/>
    <mergeCell ref="C327:D327"/>
    <mergeCell ref="C328:D328"/>
    <mergeCell ref="C363:D363"/>
    <mergeCell ref="C365:D365"/>
    <mergeCell ref="C366:D366"/>
    <mergeCell ref="C367:D367"/>
    <mergeCell ref="C368:D368"/>
    <mergeCell ref="C369:D369"/>
    <mergeCell ref="C354:D354"/>
    <mergeCell ref="C357:D357"/>
    <mergeCell ref="C359:D359"/>
    <mergeCell ref="C360:D360"/>
    <mergeCell ref="C361:D361"/>
    <mergeCell ref="C362:D362"/>
    <mergeCell ref="C384:D384"/>
    <mergeCell ref="C386:D386"/>
    <mergeCell ref="C388:D388"/>
    <mergeCell ref="C393:D393"/>
    <mergeCell ref="C395:D395"/>
    <mergeCell ref="C397:D397"/>
    <mergeCell ref="C399:D399"/>
    <mergeCell ref="C371:D371"/>
    <mergeCell ref="C373:D373"/>
    <mergeCell ref="C375:D375"/>
    <mergeCell ref="C377:D377"/>
    <mergeCell ref="C379:D379"/>
    <mergeCell ref="C419:D419"/>
    <mergeCell ref="C421:D421"/>
    <mergeCell ref="C426:D426"/>
    <mergeCell ref="C428:D428"/>
    <mergeCell ref="C429:D429"/>
    <mergeCell ref="C430:D430"/>
    <mergeCell ref="C432:D432"/>
    <mergeCell ref="C433:D433"/>
    <mergeCell ref="C401:D401"/>
    <mergeCell ref="C402:D402"/>
    <mergeCell ref="C407:D407"/>
    <mergeCell ref="C409:D409"/>
    <mergeCell ref="C411:D411"/>
    <mergeCell ref="C413:D413"/>
    <mergeCell ref="C415:D415"/>
    <mergeCell ref="C417:D417"/>
    <mergeCell ref="C447:D447"/>
    <mergeCell ref="C448:D448"/>
    <mergeCell ref="C452:D452"/>
    <mergeCell ref="C454:D454"/>
    <mergeCell ref="C456:D456"/>
    <mergeCell ref="C458:D458"/>
    <mergeCell ref="C434:D434"/>
    <mergeCell ref="C438:D438"/>
    <mergeCell ref="C439:D439"/>
    <mergeCell ref="C440:D440"/>
    <mergeCell ref="C442:D442"/>
    <mergeCell ref="C443:D443"/>
    <mergeCell ref="C444:D444"/>
    <mergeCell ref="C446:D446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ATC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user</cp:lastModifiedBy>
  <cp:lastPrinted>2016-03-30T06:32:09Z</cp:lastPrinted>
  <dcterms:created xsi:type="dcterms:W3CDTF">2016-03-30T06:23:03Z</dcterms:created>
  <dcterms:modified xsi:type="dcterms:W3CDTF">2017-07-28T12:35:09Z</dcterms:modified>
</cp:coreProperties>
</file>